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tabRatio="712" firstSheet="1" activeTab="3"/>
  </bookViews>
  <sheets>
    <sheet name="1-Balance Sheet for Const Cost" sheetId="1" r:id="rId1"/>
    <sheet name="2-Balance Sheet for W. C.1" sheetId="2" r:id="rId2"/>
    <sheet name="3-Cost Summary for W.C 1,2&amp;3 " sheetId="3" r:id="rId3"/>
    <sheet name="4-Cost and Forecast Summary " sheetId="4" r:id="rId4"/>
  </sheets>
  <definedNames>
    <definedName name="_xlnm.Print_Area" localSheetId="0">'1-Balance Sheet for Const Cost'!$A$1:$F$49</definedName>
    <definedName name="_xlnm.Print_Area" localSheetId="1">'2-Balance Sheet for W. C.1'!$A$1:$O$54</definedName>
    <definedName name="_xlnm.Print_Area" localSheetId="2">'3-Cost Summary for W.C 1,2&amp;3 '!$A$1:$M$49</definedName>
    <definedName name="_xlnm.Print_Area" localSheetId="3">'4-Cost and Forecast Summary '!$A$1:$M$52</definedName>
  </definedNames>
  <calcPr fullCalcOnLoad="1"/>
</workbook>
</file>

<file path=xl/sharedStrings.xml><?xml version="1.0" encoding="utf-8"?>
<sst xmlns="http://schemas.openxmlformats.org/spreadsheetml/2006/main" count="353" uniqueCount="209">
  <si>
    <t>PROJECT       : C001- XYZ PROJECT</t>
  </si>
  <si>
    <t>COMPANY      : 001- ABC CORPORATION</t>
  </si>
  <si>
    <t>COST TITLE</t>
  </si>
  <si>
    <t>BALANCE B/F</t>
  </si>
  <si>
    <t>DEBIT</t>
  </si>
  <si>
    <t>BALANCE C/F</t>
  </si>
  <si>
    <t>COST CODE CORRECTION</t>
  </si>
  <si>
    <t>MATERIAL COST</t>
  </si>
  <si>
    <t>SUBLETTING COST</t>
  </si>
  <si>
    <t>LABOR COST</t>
  </si>
  <si>
    <t>TEMPORARY FACILITY COST</t>
  </si>
  <si>
    <t xml:space="preserve">MACHINERY COST </t>
  </si>
  <si>
    <t>TRANSPORTATION COST</t>
  </si>
  <si>
    <t>CREDIT</t>
  </si>
  <si>
    <t xml:space="preserve">PAGE     :                    1/1 </t>
  </si>
  <si>
    <t>CURRENCY  :                  01   RM</t>
  </si>
  <si>
    <t>GRAND TOTAL</t>
  </si>
  <si>
    <t>DESIGN COST</t>
  </si>
  <si>
    <t>SAFETY MANAGEMENT COST</t>
  </si>
  <si>
    <t>LABOR CONTROL COST</t>
  </si>
  <si>
    <t>TAX/PUBLIC DUES FEE</t>
  </si>
  <si>
    <t xml:space="preserve">RENTING COST </t>
  </si>
  <si>
    <t>INSURANCE FEE</t>
  </si>
  <si>
    <t xml:space="preserve">STAFF SALARY </t>
  </si>
  <si>
    <t>STAFF SALARY (OVERTIME)</t>
  </si>
  <si>
    <t>STAFF SALARY (BONUS)</t>
  </si>
  <si>
    <t>LEGAL WELFARE FEE</t>
  </si>
  <si>
    <t>WELFARE COST</t>
  </si>
  <si>
    <t>OFFICE SUPPLIES COST</t>
  </si>
  <si>
    <t>COMMUNICATION COST</t>
  </si>
  <si>
    <t>TRAVELLING FEE</t>
  </si>
  <si>
    <t>ENTERTAINMENT COST</t>
  </si>
  <si>
    <t>COMPENSATION FEE</t>
  </si>
  <si>
    <t>ADVERTISEMENT COST</t>
  </si>
  <si>
    <t>INVESTIGATION COST</t>
  </si>
  <si>
    <t>MISCELLANEOUS COST</t>
  </si>
  <si>
    <t>MEETING EXPENSES</t>
  </si>
  <si>
    <t>FESTIVAL EXPENSES</t>
  </si>
  <si>
    <t>DESCRIPTION</t>
  </si>
  <si>
    <t>WORK CODE-1</t>
  </si>
  <si>
    <t>EARTH WORK</t>
  </si>
  <si>
    <t>STRUCTURAL STEEL</t>
  </si>
  <si>
    <t>WATERPROOFING</t>
  </si>
  <si>
    <t>WOODEN WORKS</t>
  </si>
  <si>
    <t>ROOFING, CLADDING</t>
  </si>
  <si>
    <t>WOODEN DOORS WINDOWS</t>
  </si>
  <si>
    <t>STEEL DOORS WINDOWS</t>
  </si>
  <si>
    <t>GLAZING</t>
  </si>
  <si>
    <t>PAINTING</t>
  </si>
  <si>
    <t>INTERIOR, EXTERIOR</t>
  </si>
  <si>
    <t>PRECAST CONCRETE</t>
  </si>
  <si>
    <t>EXTERNAL WORKS</t>
  </si>
  <si>
    <t>PLUMBING, SANITARY</t>
  </si>
  <si>
    <t>TEMPORARY FACILITY</t>
  </si>
  <si>
    <t>TEMPORARY BUILDING</t>
  </si>
  <si>
    <t>MACHINERY, TOOLS</t>
  </si>
  <si>
    <t>WATER, ELECTRICITY</t>
  </si>
  <si>
    <t>(1)</t>
  </si>
  <si>
    <t>(2)</t>
  </si>
  <si>
    <t>(3)</t>
  </si>
  <si>
    <t>(4)</t>
  </si>
  <si>
    <t>(5) = (2) - (3)</t>
  </si>
  <si>
    <t>(6)</t>
  </si>
  <si>
    <t>(7) = (3) + (6)</t>
  </si>
  <si>
    <t>(8) = (4) + (6)</t>
  </si>
  <si>
    <t>(9) = (1) - (8)</t>
  </si>
  <si>
    <t>(10) = (1) - (2) - (6)</t>
  </si>
  <si>
    <t>(11)</t>
  </si>
  <si>
    <t>(12)</t>
  </si>
  <si>
    <t>TOTAL BUDGET</t>
  </si>
  <si>
    <t>SUB-CONTRACT BUDGET</t>
  </si>
  <si>
    <t>SUB-CONTRACTED AMOUNT</t>
  </si>
  <si>
    <t>CONTRACTED EXPENDITURE (PAID AMOUNT)</t>
  </si>
  <si>
    <t>SAVING AMOUNT IN SUB-CONTRACT BUDGET</t>
  </si>
  <si>
    <t>OUT OF CONTRACTED EXPENDITURE</t>
  </si>
  <si>
    <t>FIXED COST UP TO DATE</t>
  </si>
  <si>
    <t>BALANCE TO BE PAID</t>
  </si>
  <si>
    <t>BRICKWORK</t>
  </si>
  <si>
    <t>IRON MONGER</t>
  </si>
  <si>
    <t>TOTAL EXPENDITURE OF UP TO DATE</t>
  </si>
  <si>
    <t>REMAINING BUDGET</t>
  </si>
  <si>
    <t>BUDGET REVIEW &amp; ADJUSTMENT</t>
  </si>
  <si>
    <t>TOTAL OF FUTURE EXPENSES</t>
  </si>
  <si>
    <t>DIFFERENCE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</si>
  <si>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</si>
  <si>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</si>
  <si>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</si>
  <si>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</si>
  <si>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</si>
  <si>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</si>
  <si>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</si>
  <si>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</si>
  <si>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</si>
  <si>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</si>
  <si>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</si>
  <si>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</si>
  <si>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</si>
  <si>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</si>
  <si>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</si>
  <si>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</si>
  <si>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</si>
  <si>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</si>
  <si>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(13) = (1) + (11) - (7) - (12)</t>
  </si>
  <si>
    <t>050</t>
  </si>
  <si>
    <t>051</t>
  </si>
  <si>
    <t>060</t>
  </si>
  <si>
    <t>061</t>
  </si>
  <si>
    <t>070</t>
  </si>
  <si>
    <t>TRANSPORTATION</t>
  </si>
  <si>
    <t>080</t>
  </si>
  <si>
    <t>090</t>
  </si>
  <si>
    <t>SITE EXPENSES</t>
  </si>
  <si>
    <t>WATER,FUEL,ELECTRICITY COST</t>
  </si>
  <si>
    <t>PROPERTY CUSTODY COST</t>
  </si>
  <si>
    <t>EXPATRIATE SALARY</t>
  </si>
  <si>
    <t>PROPERTY CUSTODY</t>
  </si>
  <si>
    <t>TOTAL (DIRECT COST)</t>
  </si>
  <si>
    <t>TOTAL (INDIRECT COST)</t>
  </si>
  <si>
    <t>TOTAL (SITE EXPENSES)</t>
  </si>
  <si>
    <t>TOTAL (DIRECT COST)</t>
  </si>
  <si>
    <t>TOTAL (INDIRECT COST)</t>
  </si>
  <si>
    <t>TOTAL (SITE EXPENSES)</t>
  </si>
  <si>
    <t>PILING WORK</t>
  </si>
  <si>
    <t>FOUNDATION WORK</t>
  </si>
  <si>
    <t>RC STRUCTURAL WORK</t>
  </si>
  <si>
    <t xml:space="preserve">                    PAGE     :               1/1 </t>
  </si>
  <si>
    <t xml:space="preserve">                    CURRENCY  :     1   RM</t>
  </si>
  <si>
    <t>MACHINERY COST</t>
  </si>
  <si>
    <t>COMPANY      : 001- ABC CORPORATION</t>
  </si>
  <si>
    <t>PROJECT       : C001- XYZ PROJECT</t>
  </si>
  <si>
    <t xml:space="preserve">             PAGE     :                             1/5</t>
  </si>
  <si>
    <t xml:space="preserve">             PERSON IN CHARGE </t>
  </si>
  <si>
    <t>WORK CODE 1 : 002 TO  004</t>
  </si>
  <si>
    <t>WORK CODE 2 : 0001  TO  0008</t>
  </si>
  <si>
    <t>WORK CODE 1 &amp; 2 - DESCRIPTION</t>
  </si>
  <si>
    <t>DETAIL DESCRIPTION</t>
  </si>
  <si>
    <t>QUANTITY</t>
  </si>
  <si>
    <t>01</t>
  </si>
  <si>
    <t>02</t>
  </si>
  <si>
    <t>03</t>
  </si>
  <si>
    <t>04</t>
  </si>
  <si>
    <t>05</t>
  </si>
  <si>
    <t>TOTAL</t>
  </si>
  <si>
    <t>LABOUR COST</t>
  </si>
  <si>
    <t>MATERIAL COST</t>
  </si>
  <si>
    <t>SUBLETTING COST</t>
  </si>
  <si>
    <t>SITE EXPENSES</t>
  </si>
  <si>
    <t>002</t>
  </si>
  <si>
    <t>Earth Work</t>
  </si>
  <si>
    <t>BUDGET</t>
  </si>
  <si>
    <t>M2</t>
  </si>
  <si>
    <t>0001</t>
  </si>
  <si>
    <t>Site Clearing</t>
  </si>
  <si>
    <t>UNIT PRICE OF BUDGET</t>
  </si>
  <si>
    <t>-</t>
  </si>
  <si>
    <t>PE 001</t>
  </si>
  <si>
    <t>THIS PERIOD</t>
  </si>
  <si>
    <t>UP TO DATE</t>
  </si>
  <si>
    <t>REMAINING BUDGET (1-4)</t>
  </si>
  <si>
    <t>002</t>
  </si>
  <si>
    <t>Earth Work</t>
  </si>
  <si>
    <t>BUDGET</t>
  </si>
  <si>
    <t>M3</t>
  </si>
  <si>
    <t>0002</t>
  </si>
  <si>
    <t>Excavation (Common)</t>
  </si>
  <si>
    <t>UNIT PRICE OF BUDGET</t>
  </si>
  <si>
    <t>-</t>
  </si>
  <si>
    <t>PE 001</t>
  </si>
  <si>
    <t>THIS PERIOD</t>
  </si>
  <si>
    <t>UP TO DATE</t>
  </si>
  <si>
    <t>0003</t>
  </si>
  <si>
    <t>Excavation (Rock)</t>
  </si>
  <si>
    <t>REMAINING BUDGET (1-4)</t>
  </si>
  <si>
    <t>004</t>
  </si>
  <si>
    <t>R C Structural Work</t>
  </si>
  <si>
    <t>0006</t>
  </si>
  <si>
    <t>Concrete</t>
  </si>
  <si>
    <t>Ton</t>
  </si>
  <si>
    <t>0007</t>
  </si>
  <si>
    <t>Reinforcement Bar</t>
  </si>
  <si>
    <t>M2</t>
  </si>
  <si>
    <t>0008</t>
  </si>
  <si>
    <t>Formwork</t>
  </si>
  <si>
    <t>WORK CODE 2 : 0001  TO  0006</t>
  </si>
  <si>
    <t>FORECAST</t>
  </si>
  <si>
    <t>TOTAL EXPENSES(4+7)</t>
  </si>
  <si>
    <t>DIFFERENCE (6-7)</t>
  </si>
  <si>
    <t>M3</t>
  </si>
  <si>
    <t>0002</t>
  </si>
  <si>
    <t>Excavation (Common)</t>
  </si>
  <si>
    <t>0003</t>
  </si>
  <si>
    <t>Excavation (Rock)</t>
  </si>
  <si>
    <t>004</t>
  </si>
  <si>
    <t>R C Structural Work</t>
  </si>
  <si>
    <t>0006</t>
  </si>
  <si>
    <t>Concrete</t>
  </si>
  <si>
    <t>BALANCE SHEET FOR CONSTRUCTION COST CODE</t>
  </si>
  <si>
    <t xml:space="preserve">B A L A N C E   S H E E T   F O R   W O R K   C O D E   1 </t>
  </si>
  <si>
    <t>UNIT PRICE (4/Qty)</t>
  </si>
  <si>
    <t>COST AND FORECAST SUMMARY SHEET FOR WORK CODE                 1 , 2 &amp; 3 - PERSONNEL</t>
  </si>
  <si>
    <t>TOTAL UNIT PRICE (8/Qty)</t>
  </si>
  <si>
    <t>COST SUMMARY SHEET FOR WORK CODE 1 , 2 &amp; 3 - PERSONNEL</t>
  </si>
  <si>
    <t>Dr. K</t>
  </si>
  <si>
    <t>Dr. K</t>
  </si>
  <si>
    <t xml:space="preserve">             NAME : PE 002 - Dr. K</t>
  </si>
  <si>
    <t>PERIOD         : SEP 2006</t>
  </si>
  <si>
    <t xml:space="preserve">             DATE      :                 30-Sep-06</t>
  </si>
  <si>
    <t>DATE      :                   30-Sep-06</t>
  </si>
  <si>
    <t xml:space="preserve">                    DATE      :      30-Sep-06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</si>
</sst>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_ ;[Red]\-#,##0.00\ "/>
    <numFmt numFmtId="179" formatCode="dd\-mmm\-yy"/>
    <numFmt numFmtId="180" formatCode="#,##0.00_);\(#,##0.00\)"/>
    <numFmt numFmtId="181" formatCode="#,##0.000_ ;[Red]\-#,##0.000\ "/>
    <numFmt numFmtId="182" formatCode="#,##0.00_);[Red]\(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3"/>
    </font>
    <font>
      <sz val="8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double"/>
      <top style="thin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80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80" fontId="2" fillId="0" borderId="0" xfId="16" applyNumberFormat="1" applyFont="1" applyBorder="1" applyAlignment="1">
      <alignment/>
    </xf>
    <xf numFmtId="180" fontId="2" fillId="0" borderId="3" xfId="0" applyNumberFormat="1" applyFont="1" applyBorder="1" applyAlignment="1">
      <alignment/>
    </xf>
    <xf numFmtId="180" fontId="2" fillId="0" borderId="5" xfId="16" applyNumberFormat="1" applyFont="1" applyBorder="1" applyAlignment="1">
      <alignment/>
    </xf>
    <xf numFmtId="180" fontId="2" fillId="0" borderId="5" xfId="0" applyNumberFormat="1" applyFont="1" applyBorder="1" applyAlignment="1">
      <alignment/>
    </xf>
    <xf numFmtId="180" fontId="2" fillId="0" borderId="5" xfId="16" applyNumberFormat="1" applyFont="1" applyBorder="1" applyAlignment="1">
      <alignment/>
    </xf>
    <xf numFmtId="180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180" fontId="2" fillId="0" borderId="15" xfId="16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80" fontId="2" fillId="0" borderId="18" xfId="16" applyNumberFormat="1" applyFont="1" applyBorder="1" applyAlignment="1">
      <alignment/>
    </xf>
    <xf numFmtId="180" fontId="2" fillId="0" borderId="19" xfId="16" applyNumberFormat="1" applyFont="1" applyBorder="1" applyAlignment="1">
      <alignment/>
    </xf>
    <xf numFmtId="180" fontId="2" fillId="0" borderId="20" xfId="16" applyNumberFormat="1" applyFont="1" applyBorder="1" applyAlignment="1">
      <alignment/>
    </xf>
    <xf numFmtId="180" fontId="2" fillId="0" borderId="5" xfId="16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80" fontId="2" fillId="0" borderId="19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0" fontId="5" fillId="0" borderId="0" xfId="0" applyFont="1" applyFill="1" applyAlignment="1">
      <alignment/>
    </xf>
    <xf numFmtId="49" fontId="2" fillId="0" borderId="23" xfId="0" applyNumberFormat="1" applyFont="1" applyBorder="1" applyAlignment="1">
      <alignment horizontal="center"/>
    </xf>
    <xf numFmtId="180" fontId="2" fillId="0" borderId="8" xfId="0" applyNumberFormat="1" applyFont="1" applyBorder="1" applyAlignment="1">
      <alignment/>
    </xf>
    <xf numFmtId="180" fontId="2" fillId="0" borderId="24" xfId="0" applyNumberFormat="1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180" fontId="2" fillId="0" borderId="9" xfId="0" applyNumberFormat="1" applyFont="1" applyBorder="1" applyAlignment="1">
      <alignment/>
    </xf>
    <xf numFmtId="49" fontId="2" fillId="0" borderId="25" xfId="0" applyNumberFormat="1" applyFont="1" applyBorder="1" applyAlignment="1">
      <alignment horizontal="center"/>
    </xf>
    <xf numFmtId="180" fontId="2" fillId="0" borderId="14" xfId="0" applyNumberFormat="1" applyFont="1" applyBorder="1" applyAlignment="1">
      <alignment/>
    </xf>
    <xf numFmtId="180" fontId="2" fillId="0" borderId="15" xfId="0" applyNumberFormat="1" applyFont="1" applyBorder="1" applyAlignment="1">
      <alignment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180" fontId="2" fillId="0" borderId="7" xfId="0" applyNumberFormat="1" applyFont="1" applyBorder="1" applyAlignment="1">
      <alignment/>
    </xf>
    <xf numFmtId="180" fontId="2" fillId="0" borderId="6" xfId="0" applyNumberFormat="1" applyFont="1" applyBorder="1" applyAlignment="1">
      <alignment/>
    </xf>
    <xf numFmtId="180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182" fontId="2" fillId="0" borderId="0" xfId="0" applyNumberFormat="1" applyFont="1" applyAlignment="1">
      <alignment/>
    </xf>
    <xf numFmtId="0" fontId="2" fillId="0" borderId="0" xfId="0" applyFont="1" applyBorder="1" applyAlignment="1">
      <alignment vertical="top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4" xfId="0" applyFont="1" applyBorder="1" applyAlignment="1">
      <alignment horizontal="center"/>
    </xf>
    <xf numFmtId="182" fontId="2" fillId="0" borderId="35" xfId="16" applyNumberFormat="1" applyFont="1" applyBorder="1" applyAlignment="1">
      <alignment/>
    </xf>
    <xf numFmtId="180" fontId="2" fillId="0" borderId="34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182" fontId="2" fillId="0" borderId="35" xfId="16" applyNumberFormat="1" applyFont="1" applyBorder="1" applyAlignment="1">
      <alignment horizontal="right"/>
    </xf>
    <xf numFmtId="180" fontId="2" fillId="0" borderId="30" xfId="0" applyNumberFormat="1" applyFont="1" applyBorder="1" applyAlignment="1">
      <alignment/>
    </xf>
    <xf numFmtId="182" fontId="2" fillId="0" borderId="36" xfId="0" applyNumberFormat="1" applyFont="1" applyBorder="1" applyAlignment="1">
      <alignment/>
    </xf>
    <xf numFmtId="182" fontId="2" fillId="0" borderId="31" xfId="0" applyNumberFormat="1" applyFont="1" applyBorder="1" applyAlignment="1">
      <alignment/>
    </xf>
    <xf numFmtId="182" fontId="2" fillId="0" borderId="7" xfId="0" applyNumberFormat="1" applyFont="1" applyBorder="1" applyAlignment="1">
      <alignment/>
    </xf>
    <xf numFmtId="182" fontId="2" fillId="0" borderId="6" xfId="0" applyNumberFormat="1" applyFont="1" applyBorder="1" applyAlignment="1">
      <alignment/>
    </xf>
    <xf numFmtId="182" fontId="2" fillId="0" borderId="37" xfId="0" applyNumberFormat="1" applyFont="1" applyBorder="1" applyAlignment="1">
      <alignment/>
    </xf>
    <xf numFmtId="0" fontId="2" fillId="0" borderId="30" xfId="0" applyFont="1" applyBorder="1" applyAlignment="1">
      <alignment horizontal="center"/>
    </xf>
    <xf numFmtId="182" fontId="2" fillId="0" borderId="30" xfId="0" applyNumberFormat="1" applyFont="1" applyBorder="1" applyAlignment="1">
      <alignment/>
    </xf>
    <xf numFmtId="182" fontId="2" fillId="0" borderId="0" xfId="0" applyNumberFormat="1" applyFont="1" applyBorder="1" applyAlignment="1">
      <alignment/>
    </xf>
    <xf numFmtId="182" fontId="2" fillId="0" borderId="5" xfId="0" applyNumberFormat="1" applyFont="1" applyBorder="1" applyAlignment="1">
      <alignment/>
    </xf>
    <xf numFmtId="182" fontId="2" fillId="0" borderId="24" xfId="0" applyNumberFormat="1" applyFont="1" applyBorder="1" applyAlignment="1">
      <alignment/>
    </xf>
    <xf numFmtId="182" fontId="2" fillId="0" borderId="35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/>
    </xf>
    <xf numFmtId="182" fontId="2" fillId="0" borderId="38" xfId="16" applyNumberFormat="1" applyFont="1" applyBorder="1" applyAlignment="1">
      <alignment/>
    </xf>
    <xf numFmtId="182" fontId="2" fillId="0" borderId="34" xfId="0" applyNumberFormat="1" applyFont="1" applyBorder="1" applyAlignment="1">
      <alignment/>
    </xf>
    <xf numFmtId="182" fontId="2" fillId="0" borderId="18" xfId="0" applyNumberFormat="1" applyFont="1" applyBorder="1" applyAlignment="1">
      <alignment/>
    </xf>
    <xf numFmtId="182" fontId="2" fillId="0" borderId="19" xfId="0" applyNumberFormat="1" applyFont="1" applyBorder="1" applyAlignment="1">
      <alignment/>
    </xf>
    <xf numFmtId="182" fontId="2" fillId="0" borderId="39" xfId="0" applyNumberFormat="1" applyFont="1" applyBorder="1" applyAlignment="1">
      <alignment/>
    </xf>
    <xf numFmtId="182" fontId="2" fillId="0" borderId="40" xfId="0" applyNumberFormat="1" applyFont="1" applyBorder="1" applyAlignment="1">
      <alignment/>
    </xf>
    <xf numFmtId="182" fontId="2" fillId="0" borderId="27" xfId="0" applyNumberFormat="1" applyFont="1" applyBorder="1" applyAlignment="1">
      <alignment/>
    </xf>
    <xf numFmtId="182" fontId="2" fillId="0" borderId="3" xfId="0" applyNumberFormat="1" applyFont="1" applyBorder="1" applyAlignment="1">
      <alignment/>
    </xf>
    <xf numFmtId="182" fontId="2" fillId="0" borderId="13" xfId="0" applyNumberFormat="1" applyFont="1" applyBorder="1" applyAlignment="1">
      <alignment/>
    </xf>
    <xf numFmtId="182" fontId="2" fillId="0" borderId="41" xfId="0" applyNumberFormat="1" applyFont="1" applyBorder="1" applyAlignment="1">
      <alignment/>
    </xf>
    <xf numFmtId="180" fontId="2" fillId="0" borderId="35" xfId="16" applyNumberFormat="1" applyFont="1" applyBorder="1" applyAlignment="1">
      <alignment/>
    </xf>
    <xf numFmtId="180" fontId="2" fillId="0" borderId="35" xfId="16" applyNumberFormat="1" applyFont="1" applyBorder="1" applyAlignment="1">
      <alignment horizontal="right"/>
    </xf>
    <xf numFmtId="180" fontId="2" fillId="0" borderId="36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0" fontId="2" fillId="0" borderId="37" xfId="0" applyNumberFormat="1" applyFont="1" applyBorder="1" applyAlignment="1">
      <alignment/>
    </xf>
    <xf numFmtId="180" fontId="2" fillId="0" borderId="40" xfId="0" applyNumberFormat="1" applyFont="1" applyBorder="1" applyAlignment="1">
      <alignment/>
    </xf>
    <xf numFmtId="180" fontId="2" fillId="0" borderId="27" xfId="0" applyNumberFormat="1" applyFont="1" applyBorder="1" applyAlignment="1">
      <alignment/>
    </xf>
    <xf numFmtId="180" fontId="2" fillId="0" borderId="41" xfId="0" applyNumberFormat="1" applyFont="1" applyBorder="1" applyAlignment="1">
      <alignment/>
    </xf>
    <xf numFmtId="0" fontId="2" fillId="0" borderId="4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4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82" fontId="2" fillId="0" borderId="46" xfId="0" applyNumberFormat="1" applyFont="1" applyBorder="1" applyAlignment="1">
      <alignment horizontal="center" vertical="center" wrapText="1"/>
    </xf>
    <xf numFmtId="182" fontId="2" fillId="0" borderId="47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179" fontId="2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 horizontal="center" vertical="center" wrapText="1"/>
    </xf>
    <xf numFmtId="40" fontId="2" fillId="2" borderId="0" xfId="16" applyNumberFormat="1" applyFont="1" applyFill="1" applyAlignment="1">
      <alignment/>
    </xf>
    <xf numFmtId="0" fontId="2" fillId="2" borderId="0" xfId="0" applyFont="1" applyFill="1" applyAlignment="1">
      <alignment vertical="center" wrapText="1"/>
    </xf>
    <xf numFmtId="49" fontId="2" fillId="2" borderId="0" xfId="0" applyNumberFormat="1" applyFont="1" applyFill="1" applyAlignment="1">
      <alignment vertical="center" wrapText="1"/>
    </xf>
    <xf numFmtId="180" fontId="2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/>
    </xf>
    <xf numFmtId="182" fontId="2" fillId="2" borderId="0" xfId="0" applyNumberFormat="1" applyFont="1" applyFill="1" applyBorder="1" applyAlignment="1">
      <alignment/>
    </xf>
    <xf numFmtId="182" fontId="2" fillId="2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zoomScale="75" zoomScaleNormal="75" workbookViewId="0" topLeftCell="A1">
      <selection activeCell="G5" sqref="G5:G6"/>
    </sheetView>
  </sheetViews>
  <sheetFormatPr defaultColWidth="9.00390625" defaultRowHeight="13.5"/>
  <cols>
    <col min="1" max="1" width="8.375" style="1" customWidth="1"/>
    <col min="2" max="2" width="25.25390625" style="1" customWidth="1"/>
    <col min="3" max="3" width="23.75390625" style="1" customWidth="1"/>
    <col min="4" max="4" width="22.625" style="1" customWidth="1"/>
    <col min="5" max="5" width="24.25390625" style="1" customWidth="1"/>
    <col min="6" max="6" width="25.875" style="1" customWidth="1"/>
    <col min="7" max="7" width="12.125" style="1" customWidth="1"/>
    <col min="8" max="16384" width="9.00390625" style="1" customWidth="1"/>
  </cols>
  <sheetData>
    <row r="1" spans="1:11" ht="14.25" customHeight="1">
      <c r="A1" s="1" t="s">
        <v>1</v>
      </c>
      <c r="F1" s="1" t="s">
        <v>208</v>
      </c>
      <c r="G1" s="146"/>
      <c r="H1" s="148"/>
      <c r="I1" s="148"/>
      <c r="J1" s="148"/>
      <c r="K1" s="148"/>
    </row>
    <row r="2" spans="1:11" ht="15" customHeight="1">
      <c r="A2" s="1" t="s">
        <v>0</v>
      </c>
      <c r="C2" s="119" t="s">
        <v>196</v>
      </c>
      <c r="D2" s="119"/>
      <c r="E2" s="119"/>
      <c r="F2" s="66" t="s">
        <v>125</v>
      </c>
      <c r="G2" s="147"/>
      <c r="H2" s="148"/>
      <c r="I2" s="148"/>
      <c r="J2" s="148"/>
      <c r="K2" s="148"/>
    </row>
    <row r="3" spans="1:11" ht="9.75" customHeight="1">
      <c r="A3"/>
      <c r="C3" s="119"/>
      <c r="D3" s="119"/>
      <c r="E3" s="119"/>
      <c r="G3" s="148"/>
      <c r="H3" s="148"/>
      <c r="I3" s="148"/>
      <c r="J3" s="148"/>
      <c r="K3" s="148"/>
    </row>
    <row r="4" spans="1:11" ht="16.5" customHeight="1">
      <c r="A4" s="18" t="s">
        <v>205</v>
      </c>
      <c r="C4" s="120"/>
      <c r="D4" s="120"/>
      <c r="E4" s="120"/>
      <c r="F4" s="19" t="s">
        <v>126</v>
      </c>
      <c r="G4" s="149"/>
      <c r="H4" s="148"/>
      <c r="I4" s="148"/>
      <c r="J4" s="148"/>
      <c r="K4" s="148"/>
    </row>
    <row r="5" spans="1:11" s="2" customFormat="1" ht="11.25" customHeight="1">
      <c r="A5" s="125" t="s">
        <v>2</v>
      </c>
      <c r="B5" s="126"/>
      <c r="C5" s="123" t="s">
        <v>3</v>
      </c>
      <c r="D5" s="123" t="s">
        <v>4</v>
      </c>
      <c r="E5" s="126" t="s">
        <v>13</v>
      </c>
      <c r="F5" s="121" t="s">
        <v>5</v>
      </c>
      <c r="G5" s="150"/>
      <c r="H5" s="152"/>
      <c r="I5" s="152"/>
      <c r="J5" s="152"/>
      <c r="K5" s="152"/>
    </row>
    <row r="6" spans="1:11" s="2" customFormat="1" ht="17.25" customHeight="1">
      <c r="A6" s="127"/>
      <c r="B6" s="128"/>
      <c r="C6" s="124"/>
      <c r="D6" s="124"/>
      <c r="E6" s="128"/>
      <c r="F6" s="122"/>
      <c r="G6" s="150"/>
      <c r="H6" s="152"/>
      <c r="I6" s="152"/>
      <c r="J6" s="152"/>
      <c r="K6" s="152"/>
    </row>
    <row r="7" spans="1:11" s="2" customFormat="1" ht="10.5" customHeight="1">
      <c r="A7" s="34"/>
      <c r="B7" s="12"/>
      <c r="C7" s="13"/>
      <c r="D7" s="13"/>
      <c r="E7" s="12"/>
      <c r="F7" s="26"/>
      <c r="G7" s="150"/>
      <c r="H7" s="152"/>
      <c r="I7" s="152"/>
      <c r="J7" s="152"/>
      <c r="K7" s="152"/>
    </row>
    <row r="8" spans="1:11" ht="10.5">
      <c r="A8" s="7">
        <v>100</v>
      </c>
      <c r="B8" s="15" t="s">
        <v>6</v>
      </c>
      <c r="C8" s="22">
        <v>0</v>
      </c>
      <c r="D8" s="33">
        <v>0</v>
      </c>
      <c r="E8" s="20">
        <v>0</v>
      </c>
      <c r="F8" s="27">
        <f>C8+D8-E8</f>
        <v>0</v>
      </c>
      <c r="G8" s="151"/>
      <c r="H8" s="151"/>
      <c r="I8" s="148"/>
      <c r="J8" s="148"/>
      <c r="K8" s="148"/>
    </row>
    <row r="9" spans="1:11" ht="10.5">
      <c r="A9" s="7">
        <v>101</v>
      </c>
      <c r="B9" s="15" t="s">
        <v>7</v>
      </c>
      <c r="C9" s="22">
        <v>10084142.1</v>
      </c>
      <c r="D9" s="22">
        <v>1038856.88</v>
      </c>
      <c r="E9" s="20">
        <v>75966.51</v>
      </c>
      <c r="F9" s="27">
        <f aca="true" t="shared" si="0" ref="F9:F42">C9+D9-E9</f>
        <v>11047032.47</v>
      </c>
      <c r="G9" s="151"/>
      <c r="H9" s="151"/>
      <c r="I9" s="148"/>
      <c r="J9" s="148"/>
      <c r="K9" s="148"/>
    </row>
    <row r="10" spans="1:11" ht="10.5">
      <c r="A10" s="7">
        <v>102</v>
      </c>
      <c r="B10" s="15" t="s">
        <v>9</v>
      </c>
      <c r="C10" s="22">
        <v>1327861.52</v>
      </c>
      <c r="D10" s="22">
        <v>194916.49</v>
      </c>
      <c r="E10" s="20">
        <v>980.68</v>
      </c>
      <c r="F10" s="27">
        <f t="shared" si="0"/>
        <v>1521797.33</v>
      </c>
      <c r="G10" s="151"/>
      <c r="H10" s="151"/>
      <c r="I10" s="148"/>
      <c r="J10" s="148"/>
      <c r="K10" s="148"/>
    </row>
    <row r="11" spans="1:11" ht="10.5">
      <c r="A11" s="7">
        <v>103</v>
      </c>
      <c r="B11" s="15" t="s">
        <v>8</v>
      </c>
      <c r="C11" s="22">
        <v>29100660.75</v>
      </c>
      <c r="D11" s="22">
        <v>913032.34</v>
      </c>
      <c r="E11" s="20">
        <v>57943.82</v>
      </c>
      <c r="F11" s="27">
        <f t="shared" si="0"/>
        <v>29955749.27</v>
      </c>
      <c r="G11" s="151"/>
      <c r="H11" s="151"/>
      <c r="I11" s="148"/>
      <c r="J11" s="148"/>
      <c r="K11" s="148"/>
    </row>
    <row r="12" spans="1:11" ht="10.5">
      <c r="A12" s="38"/>
      <c r="B12" s="39" t="s">
        <v>116</v>
      </c>
      <c r="C12" s="40">
        <f>SUM(C8:C11)</f>
        <v>40512664.37</v>
      </c>
      <c r="D12" s="40">
        <f>SUM(D8:D11)</f>
        <v>2146805.71</v>
      </c>
      <c r="E12" s="41">
        <f>SUM(E8:E11)</f>
        <v>134891.00999999998</v>
      </c>
      <c r="F12" s="32">
        <f t="shared" si="0"/>
        <v>42524579.07</v>
      </c>
      <c r="G12" s="151"/>
      <c r="H12" s="148"/>
      <c r="I12" s="148"/>
      <c r="J12" s="148"/>
      <c r="K12" s="148"/>
    </row>
    <row r="13" spans="1:11" ht="10.5">
      <c r="A13" s="7"/>
      <c r="B13" s="36"/>
      <c r="C13" s="23"/>
      <c r="D13" s="22"/>
      <c r="E13" s="20"/>
      <c r="F13" s="27"/>
      <c r="G13" s="151"/>
      <c r="H13" s="148"/>
      <c r="I13" s="148"/>
      <c r="J13" s="148"/>
      <c r="K13" s="148"/>
    </row>
    <row r="14" spans="1:11" ht="10.5">
      <c r="A14" s="7">
        <v>105</v>
      </c>
      <c r="B14" s="15" t="s">
        <v>10</v>
      </c>
      <c r="C14" s="23">
        <v>5648674.39</v>
      </c>
      <c r="D14" s="22">
        <v>54348.6</v>
      </c>
      <c r="E14" s="20">
        <v>0</v>
      </c>
      <c r="F14" s="27">
        <f t="shared" si="0"/>
        <v>5703022.989999999</v>
      </c>
      <c r="G14" s="151"/>
      <c r="H14" s="148"/>
      <c r="I14" s="148"/>
      <c r="J14" s="148"/>
      <c r="K14" s="148"/>
    </row>
    <row r="15" spans="1:11" ht="10.5">
      <c r="A15" s="7">
        <v>106</v>
      </c>
      <c r="B15" s="15" t="s">
        <v>11</v>
      </c>
      <c r="C15" s="23">
        <v>7228063.37</v>
      </c>
      <c r="D15" s="22">
        <v>127583.5</v>
      </c>
      <c r="E15" s="20">
        <v>22523.05</v>
      </c>
      <c r="F15" s="27">
        <f t="shared" si="0"/>
        <v>7333123.82</v>
      </c>
      <c r="G15" s="151"/>
      <c r="H15" s="148"/>
      <c r="I15" s="148"/>
      <c r="J15" s="148"/>
      <c r="K15" s="148"/>
    </row>
    <row r="16" spans="1:11" ht="10.5">
      <c r="A16" s="7">
        <v>107</v>
      </c>
      <c r="B16" s="15" t="s">
        <v>112</v>
      </c>
      <c r="C16" s="23">
        <v>2638962.02</v>
      </c>
      <c r="D16" s="22">
        <v>121069.51</v>
      </c>
      <c r="E16" s="20">
        <v>50637.15</v>
      </c>
      <c r="F16" s="27">
        <f t="shared" si="0"/>
        <v>2709394.38</v>
      </c>
      <c r="G16" s="151"/>
      <c r="H16" s="148"/>
      <c r="I16" s="148"/>
      <c r="J16" s="148"/>
      <c r="K16" s="148"/>
    </row>
    <row r="17" spans="1:11" ht="10.5">
      <c r="A17" s="7">
        <v>108</v>
      </c>
      <c r="B17" s="15" t="s">
        <v>12</v>
      </c>
      <c r="C17" s="23">
        <v>5597431.88</v>
      </c>
      <c r="D17" s="22">
        <v>268700.7</v>
      </c>
      <c r="E17" s="20">
        <v>0</v>
      </c>
      <c r="F17" s="27">
        <f t="shared" si="0"/>
        <v>5866132.58</v>
      </c>
      <c r="G17" s="151"/>
      <c r="H17" s="148"/>
      <c r="I17" s="148"/>
      <c r="J17" s="148"/>
      <c r="K17" s="148"/>
    </row>
    <row r="18" spans="1:11" ht="10.5">
      <c r="A18" s="7">
        <v>109</v>
      </c>
      <c r="B18" s="15" t="s">
        <v>113</v>
      </c>
      <c r="C18" s="23">
        <v>26529.29</v>
      </c>
      <c r="D18" s="22">
        <v>105</v>
      </c>
      <c r="E18" s="20">
        <v>0</v>
      </c>
      <c r="F18" s="27">
        <f t="shared" si="0"/>
        <v>26634.29</v>
      </c>
      <c r="G18" s="151"/>
      <c r="H18" s="148"/>
      <c r="I18" s="148"/>
      <c r="J18" s="148"/>
      <c r="K18" s="148"/>
    </row>
    <row r="19" spans="1:11" ht="10.5">
      <c r="A19" s="38"/>
      <c r="B19" s="39" t="s">
        <v>117</v>
      </c>
      <c r="C19" s="40">
        <f>SUM(C14:C18)</f>
        <v>21139660.95</v>
      </c>
      <c r="D19" s="40">
        <f>SUM(D14:D18)</f>
        <v>571807.31</v>
      </c>
      <c r="E19" s="41">
        <f>SUM(E14:E18)</f>
        <v>73160.2</v>
      </c>
      <c r="F19" s="42">
        <f>SUM(F14:F18)</f>
        <v>21638308.059999995</v>
      </c>
      <c r="G19" s="151"/>
      <c r="H19" s="148"/>
      <c r="I19" s="148"/>
      <c r="J19" s="148"/>
      <c r="K19" s="148"/>
    </row>
    <row r="20" spans="1:11" ht="10.5">
      <c r="A20" s="7"/>
      <c r="B20" s="36"/>
      <c r="C20" s="23"/>
      <c r="D20" s="22"/>
      <c r="E20" s="20"/>
      <c r="F20" s="27"/>
      <c r="G20" s="151"/>
      <c r="H20" s="148"/>
      <c r="I20" s="148"/>
      <c r="J20" s="148"/>
      <c r="K20" s="148"/>
    </row>
    <row r="21" spans="1:11" ht="10.5">
      <c r="A21" s="7">
        <v>111</v>
      </c>
      <c r="B21" s="15" t="s">
        <v>17</v>
      </c>
      <c r="C21" s="23">
        <v>0</v>
      </c>
      <c r="D21" s="22">
        <v>0</v>
      </c>
      <c r="E21" s="20">
        <v>0</v>
      </c>
      <c r="F21" s="27">
        <f t="shared" si="0"/>
        <v>0</v>
      </c>
      <c r="G21" s="151"/>
      <c r="H21" s="148"/>
      <c r="I21" s="148"/>
      <c r="J21" s="148"/>
      <c r="K21" s="148"/>
    </row>
    <row r="22" spans="1:11" ht="10.5">
      <c r="A22" s="7">
        <v>112</v>
      </c>
      <c r="B22" s="15" t="s">
        <v>18</v>
      </c>
      <c r="C22" s="23">
        <v>111913.55</v>
      </c>
      <c r="D22" s="22">
        <v>5509.7</v>
      </c>
      <c r="E22" s="20">
        <v>0</v>
      </c>
      <c r="F22" s="27">
        <f t="shared" si="0"/>
        <v>117423.25</v>
      </c>
      <c r="G22" s="151"/>
      <c r="H22" s="148"/>
      <c r="I22" s="148"/>
      <c r="J22" s="148"/>
      <c r="K22" s="148"/>
    </row>
    <row r="23" spans="1:11" ht="10.5">
      <c r="A23" s="7">
        <v>113</v>
      </c>
      <c r="B23" s="15" t="s">
        <v>19</v>
      </c>
      <c r="C23" s="23">
        <v>0</v>
      </c>
      <c r="D23" s="22">
        <v>0</v>
      </c>
      <c r="E23" s="20">
        <v>0</v>
      </c>
      <c r="F23" s="27">
        <f t="shared" si="0"/>
        <v>0</v>
      </c>
      <c r="G23" s="151"/>
      <c r="H23" s="148"/>
      <c r="I23" s="148"/>
      <c r="J23" s="148"/>
      <c r="K23" s="148"/>
    </row>
    <row r="24" spans="1:11" ht="10.5">
      <c r="A24" s="7">
        <v>114</v>
      </c>
      <c r="B24" s="15" t="s">
        <v>20</v>
      </c>
      <c r="C24" s="23">
        <v>1624359.15</v>
      </c>
      <c r="D24" s="22">
        <v>59261.64</v>
      </c>
      <c r="E24" s="20">
        <v>0</v>
      </c>
      <c r="F24" s="27">
        <f t="shared" si="0"/>
        <v>1683620.7899999998</v>
      </c>
      <c r="G24" s="151"/>
      <c r="H24" s="148"/>
      <c r="I24" s="148"/>
      <c r="J24" s="148"/>
      <c r="K24" s="148"/>
    </row>
    <row r="25" spans="1:11" ht="10.5">
      <c r="A25" s="7">
        <v>115</v>
      </c>
      <c r="B25" s="15" t="s">
        <v>21</v>
      </c>
      <c r="C25" s="23">
        <v>126653.4</v>
      </c>
      <c r="D25" s="22">
        <v>0</v>
      </c>
      <c r="E25" s="20">
        <v>0</v>
      </c>
      <c r="F25" s="27">
        <f t="shared" si="0"/>
        <v>126653.4</v>
      </c>
      <c r="G25" s="151"/>
      <c r="H25" s="148"/>
      <c r="I25" s="148"/>
      <c r="J25" s="148"/>
      <c r="K25" s="148"/>
    </row>
    <row r="26" spans="1:11" ht="10.5">
      <c r="A26" s="7">
        <v>116</v>
      </c>
      <c r="B26" s="15" t="s">
        <v>22</v>
      </c>
      <c r="C26" s="23">
        <v>1402349.6</v>
      </c>
      <c r="D26" s="22">
        <v>0</v>
      </c>
      <c r="E26" s="20">
        <v>0</v>
      </c>
      <c r="F26" s="27">
        <f t="shared" si="0"/>
        <v>1402349.6</v>
      </c>
      <c r="G26" s="151"/>
      <c r="H26" s="148"/>
      <c r="I26" s="148"/>
      <c r="J26" s="148"/>
      <c r="K26" s="148"/>
    </row>
    <row r="27" spans="1:11" ht="10.5">
      <c r="A27" s="7">
        <v>117</v>
      </c>
      <c r="B27" s="15" t="s">
        <v>23</v>
      </c>
      <c r="C27" s="23">
        <v>1372562.6</v>
      </c>
      <c r="D27" s="22">
        <v>0</v>
      </c>
      <c r="E27" s="20">
        <v>0</v>
      </c>
      <c r="F27" s="27">
        <f t="shared" si="0"/>
        <v>1372562.6</v>
      </c>
      <c r="G27" s="151"/>
      <c r="H27" s="148"/>
      <c r="I27" s="148"/>
      <c r="J27" s="148"/>
      <c r="K27" s="148"/>
    </row>
    <row r="28" spans="1:11" ht="10.5">
      <c r="A28" s="7">
        <v>118</v>
      </c>
      <c r="B28" s="15" t="s">
        <v>24</v>
      </c>
      <c r="C28" s="23">
        <v>705271.592</v>
      </c>
      <c r="D28" s="22">
        <v>0</v>
      </c>
      <c r="E28" s="20">
        <v>0</v>
      </c>
      <c r="F28" s="27">
        <f t="shared" si="0"/>
        <v>705271.592</v>
      </c>
      <c r="G28" s="151"/>
      <c r="H28" s="148"/>
      <c r="I28" s="148"/>
      <c r="J28" s="148"/>
      <c r="K28" s="148"/>
    </row>
    <row r="29" spans="1:11" ht="10.5">
      <c r="A29" s="7">
        <v>119</v>
      </c>
      <c r="B29" s="15" t="s">
        <v>25</v>
      </c>
      <c r="C29" s="23">
        <v>115231.16</v>
      </c>
      <c r="D29" s="22">
        <v>0</v>
      </c>
      <c r="E29" s="20">
        <v>0</v>
      </c>
      <c r="F29" s="27">
        <f t="shared" si="0"/>
        <v>115231.16</v>
      </c>
      <c r="G29" s="151"/>
      <c r="H29" s="148"/>
      <c r="I29" s="148"/>
      <c r="J29" s="148"/>
      <c r="K29" s="148"/>
    </row>
    <row r="30" spans="1:11" ht="10.5">
      <c r="A30" s="7">
        <v>121</v>
      </c>
      <c r="B30" s="15" t="s">
        <v>114</v>
      </c>
      <c r="C30" s="23">
        <v>3818635.42</v>
      </c>
      <c r="D30" s="22">
        <v>105275.06</v>
      </c>
      <c r="E30" s="20">
        <v>0</v>
      </c>
      <c r="F30" s="27">
        <f t="shared" si="0"/>
        <v>3923910.48</v>
      </c>
      <c r="G30" s="151"/>
      <c r="H30" s="148"/>
      <c r="I30" s="148"/>
      <c r="J30" s="148"/>
      <c r="K30" s="148"/>
    </row>
    <row r="31" spans="1:11" ht="10.5">
      <c r="A31" s="7">
        <v>122</v>
      </c>
      <c r="B31" s="15" t="s">
        <v>26</v>
      </c>
      <c r="C31" s="23">
        <v>0</v>
      </c>
      <c r="D31" s="22">
        <v>0</v>
      </c>
      <c r="E31" s="20">
        <v>0</v>
      </c>
      <c r="F31" s="27">
        <f t="shared" si="0"/>
        <v>0</v>
      </c>
      <c r="G31" s="151"/>
      <c r="H31" s="148"/>
      <c r="I31" s="148"/>
      <c r="J31" s="148"/>
      <c r="K31" s="148"/>
    </row>
    <row r="32" spans="1:11" ht="10.5">
      <c r="A32" s="7">
        <v>123</v>
      </c>
      <c r="B32" s="15" t="s">
        <v>27</v>
      </c>
      <c r="C32" s="23">
        <v>827623.91</v>
      </c>
      <c r="D32" s="22">
        <v>46050.39</v>
      </c>
      <c r="E32" s="20">
        <v>0</v>
      </c>
      <c r="F32" s="27">
        <f t="shared" si="0"/>
        <v>873674.3</v>
      </c>
      <c r="G32" s="151"/>
      <c r="H32" s="148"/>
      <c r="I32" s="148"/>
      <c r="J32" s="148"/>
      <c r="K32" s="148"/>
    </row>
    <row r="33" spans="1:11" ht="10.5">
      <c r="A33" s="7">
        <v>124</v>
      </c>
      <c r="B33" s="15" t="s">
        <v>28</v>
      </c>
      <c r="C33" s="23">
        <v>449662.12</v>
      </c>
      <c r="D33" s="22">
        <v>5720.6</v>
      </c>
      <c r="E33" s="20">
        <v>0</v>
      </c>
      <c r="F33" s="27">
        <f t="shared" si="0"/>
        <v>455382.72</v>
      </c>
      <c r="G33" s="151"/>
      <c r="H33" s="148"/>
      <c r="I33" s="148"/>
      <c r="J33" s="148"/>
      <c r="K33" s="148"/>
    </row>
    <row r="34" spans="1:11" ht="10.5">
      <c r="A34" s="7">
        <v>125</v>
      </c>
      <c r="B34" s="15" t="s">
        <v>29</v>
      </c>
      <c r="C34" s="23">
        <v>435854.63</v>
      </c>
      <c r="D34" s="24">
        <v>29332.14</v>
      </c>
      <c r="E34" s="20">
        <v>18111.45</v>
      </c>
      <c r="F34" s="27">
        <f t="shared" si="0"/>
        <v>447075.32</v>
      </c>
      <c r="G34" s="151"/>
      <c r="H34" s="148"/>
      <c r="I34" s="148"/>
      <c r="J34" s="148"/>
      <c r="K34" s="148"/>
    </row>
    <row r="35" spans="1:11" ht="10.5">
      <c r="A35" s="7">
        <v>126</v>
      </c>
      <c r="B35" s="15" t="s">
        <v>30</v>
      </c>
      <c r="C35" s="23">
        <v>1149388.42</v>
      </c>
      <c r="D35" s="22">
        <v>36727.55</v>
      </c>
      <c r="E35" s="20">
        <v>0</v>
      </c>
      <c r="F35" s="27">
        <f t="shared" si="0"/>
        <v>1186115.97</v>
      </c>
      <c r="G35" s="151"/>
      <c r="H35" s="148"/>
      <c r="I35" s="148"/>
      <c r="J35" s="148"/>
      <c r="K35" s="148"/>
    </row>
    <row r="36" spans="1:11" ht="10.5">
      <c r="A36" s="7">
        <v>127</v>
      </c>
      <c r="B36" s="15" t="s">
        <v>31</v>
      </c>
      <c r="C36" s="23">
        <v>158852.64</v>
      </c>
      <c r="D36" s="22">
        <v>11923.86</v>
      </c>
      <c r="E36" s="20">
        <v>0</v>
      </c>
      <c r="F36" s="27">
        <f t="shared" si="0"/>
        <v>170776.5</v>
      </c>
      <c r="G36" s="151"/>
      <c r="H36" s="148"/>
      <c r="I36" s="148"/>
      <c r="J36" s="148"/>
      <c r="K36" s="148"/>
    </row>
    <row r="37" spans="1:11" ht="10.5">
      <c r="A37" s="7">
        <v>128</v>
      </c>
      <c r="B37" s="15" t="s">
        <v>32</v>
      </c>
      <c r="C37" s="23">
        <v>100</v>
      </c>
      <c r="D37" s="22">
        <v>0</v>
      </c>
      <c r="E37" s="20">
        <v>0</v>
      </c>
      <c r="F37" s="27">
        <f t="shared" si="0"/>
        <v>100</v>
      </c>
      <c r="G37" s="151"/>
      <c r="H37" s="148"/>
      <c r="I37" s="148"/>
      <c r="J37" s="148"/>
      <c r="K37" s="148"/>
    </row>
    <row r="38" spans="1:11" ht="10.5">
      <c r="A38" s="7">
        <v>129</v>
      </c>
      <c r="B38" s="15" t="s">
        <v>33</v>
      </c>
      <c r="C38" s="23">
        <v>4650</v>
      </c>
      <c r="D38" s="22">
        <v>0</v>
      </c>
      <c r="E38" s="20">
        <v>0</v>
      </c>
      <c r="F38" s="27">
        <f t="shared" si="0"/>
        <v>4650</v>
      </c>
      <c r="G38" s="151"/>
      <c r="H38" s="148"/>
      <c r="I38" s="148"/>
      <c r="J38" s="148"/>
      <c r="K38" s="148"/>
    </row>
    <row r="39" spans="1:11" ht="10.5">
      <c r="A39" s="7">
        <v>131</v>
      </c>
      <c r="B39" s="15" t="s">
        <v>36</v>
      </c>
      <c r="C39" s="23">
        <v>21821.04</v>
      </c>
      <c r="D39" s="22">
        <v>0</v>
      </c>
      <c r="E39" s="20">
        <v>0</v>
      </c>
      <c r="F39" s="27">
        <f t="shared" si="0"/>
        <v>21821.04</v>
      </c>
      <c r="G39" s="151"/>
      <c r="H39" s="148"/>
      <c r="I39" s="148"/>
      <c r="J39" s="148"/>
      <c r="K39" s="148"/>
    </row>
    <row r="40" spans="1:11" ht="10.5">
      <c r="A40" s="7">
        <v>132</v>
      </c>
      <c r="B40" s="15" t="s">
        <v>37</v>
      </c>
      <c r="C40" s="23">
        <v>41690.57</v>
      </c>
      <c r="D40" s="22">
        <v>0</v>
      </c>
      <c r="E40" s="20">
        <v>0</v>
      </c>
      <c r="F40" s="27">
        <f t="shared" si="0"/>
        <v>41690.57</v>
      </c>
      <c r="G40" s="151"/>
      <c r="H40" s="148"/>
      <c r="I40" s="148"/>
      <c r="J40" s="148"/>
      <c r="K40" s="148"/>
    </row>
    <row r="41" spans="1:11" ht="10.5">
      <c r="A41" s="7">
        <v>133</v>
      </c>
      <c r="B41" s="15" t="s">
        <v>34</v>
      </c>
      <c r="C41" s="23">
        <v>244940.12</v>
      </c>
      <c r="D41" s="22">
        <v>909.3</v>
      </c>
      <c r="E41" s="20">
        <v>0</v>
      </c>
      <c r="F41" s="27">
        <f t="shared" si="0"/>
        <v>245849.41999999998</v>
      </c>
      <c r="G41" s="151"/>
      <c r="H41" s="148"/>
      <c r="I41" s="148"/>
      <c r="J41" s="148"/>
      <c r="K41" s="148"/>
    </row>
    <row r="42" spans="1:11" ht="10.5">
      <c r="A42" s="7">
        <v>134</v>
      </c>
      <c r="B42" s="15" t="s">
        <v>35</v>
      </c>
      <c r="C42" s="23">
        <v>33032.98</v>
      </c>
      <c r="D42" s="22">
        <v>1205</v>
      </c>
      <c r="E42" s="20">
        <v>0</v>
      </c>
      <c r="F42" s="27">
        <f t="shared" si="0"/>
        <v>34237.98</v>
      </c>
      <c r="G42" s="151"/>
      <c r="H42" s="148"/>
      <c r="I42" s="148"/>
      <c r="J42" s="148"/>
      <c r="K42" s="148"/>
    </row>
    <row r="43" spans="1:11" ht="10.5">
      <c r="A43" s="29"/>
      <c r="B43" s="39" t="s">
        <v>121</v>
      </c>
      <c r="C43" s="40">
        <f>SUM(C21:C42)</f>
        <v>12644592.902</v>
      </c>
      <c r="D43" s="40">
        <f>SUM(D21:D42)</f>
        <v>301915.23999999993</v>
      </c>
      <c r="E43" s="41">
        <f>SUM(E21:E42)</f>
        <v>18111.45</v>
      </c>
      <c r="F43" s="42">
        <f>SUM(F21:F42)</f>
        <v>12928396.692000004</v>
      </c>
      <c r="G43" s="151"/>
      <c r="H43" s="148"/>
      <c r="I43" s="148"/>
      <c r="J43" s="148"/>
      <c r="K43" s="148"/>
    </row>
    <row r="44" spans="1:11" ht="10.5">
      <c r="A44" s="3"/>
      <c r="B44" s="15"/>
      <c r="C44" s="22"/>
      <c r="D44" s="22"/>
      <c r="E44" s="20"/>
      <c r="F44" s="27"/>
      <c r="G44" s="151"/>
      <c r="H44" s="148"/>
      <c r="I44" s="148"/>
      <c r="J44" s="148"/>
      <c r="K44" s="148"/>
    </row>
    <row r="45" spans="1:11" ht="10.5">
      <c r="A45" s="3"/>
      <c r="B45" s="15"/>
      <c r="C45" s="22"/>
      <c r="D45" s="22"/>
      <c r="E45" s="20"/>
      <c r="F45" s="27"/>
      <c r="G45" s="151"/>
      <c r="H45" s="148"/>
      <c r="I45" s="148"/>
      <c r="J45" s="148"/>
      <c r="K45" s="148"/>
    </row>
    <row r="46" spans="1:11" ht="10.5">
      <c r="A46" s="3"/>
      <c r="B46" s="15"/>
      <c r="C46" s="22"/>
      <c r="D46" s="22"/>
      <c r="E46" s="20"/>
      <c r="F46" s="27"/>
      <c r="G46" s="151"/>
      <c r="H46" s="148"/>
      <c r="I46" s="148"/>
      <c r="J46" s="148"/>
      <c r="K46" s="148"/>
    </row>
    <row r="47" spans="1:11" ht="3.75" customHeight="1">
      <c r="A47" s="29"/>
      <c r="B47" s="37"/>
      <c r="C47" s="31"/>
      <c r="D47" s="31"/>
      <c r="E47" s="30"/>
      <c r="F47" s="32"/>
      <c r="G47" s="151"/>
      <c r="H47" s="148"/>
      <c r="I47" s="148"/>
      <c r="J47" s="148"/>
      <c r="K47" s="148"/>
    </row>
    <row r="48" spans="1:11" ht="10.5">
      <c r="A48" s="3"/>
      <c r="B48" s="35" t="s">
        <v>16</v>
      </c>
      <c r="C48" s="22">
        <f>C12+C19+C43</f>
        <v>74296918.22199999</v>
      </c>
      <c r="D48" s="22">
        <f>D12+D19+D43</f>
        <v>3020528.26</v>
      </c>
      <c r="E48" s="20">
        <f>E12+E19+E43</f>
        <v>226162.65999999997</v>
      </c>
      <c r="F48" s="27">
        <f>C48+D48-E48</f>
        <v>77091283.822</v>
      </c>
      <c r="G48" s="151"/>
      <c r="H48" s="148"/>
      <c r="I48" s="148"/>
      <c r="J48" s="148"/>
      <c r="K48" s="148"/>
    </row>
    <row r="49" spans="1:11" ht="4.5" customHeight="1">
      <c r="A49" s="5"/>
      <c r="B49" s="17"/>
      <c r="C49" s="25"/>
      <c r="D49" s="25"/>
      <c r="E49" s="21"/>
      <c r="F49" s="28"/>
      <c r="G49" s="151"/>
      <c r="H49" s="148"/>
      <c r="I49" s="148"/>
      <c r="J49" s="148"/>
      <c r="K49" s="148"/>
    </row>
    <row r="50" spans="1:11" ht="10.5">
      <c r="A50" s="148"/>
      <c r="B50" s="148"/>
      <c r="C50" s="148"/>
      <c r="D50" s="148"/>
      <c r="E50" s="148"/>
      <c r="F50" s="148"/>
      <c r="G50" s="151"/>
      <c r="H50" s="148"/>
      <c r="I50" s="148"/>
      <c r="J50" s="148"/>
      <c r="K50" s="148"/>
    </row>
    <row r="51" spans="1:11" ht="10.5">
      <c r="A51" s="148"/>
      <c r="B51" s="148"/>
      <c r="C51" s="148"/>
      <c r="D51" s="148"/>
      <c r="E51" s="148"/>
      <c r="F51" s="148"/>
      <c r="G51" s="151"/>
      <c r="H51" s="148"/>
      <c r="I51" s="148"/>
      <c r="J51" s="148"/>
      <c r="K51" s="148"/>
    </row>
    <row r="52" spans="1:11" ht="10.5">
      <c r="A52" s="148"/>
      <c r="B52" s="148"/>
      <c r="C52" s="148"/>
      <c r="D52" s="148"/>
      <c r="E52" s="148"/>
      <c r="F52" s="148"/>
      <c r="G52" s="151"/>
      <c r="H52" s="148"/>
      <c r="I52" s="148"/>
      <c r="J52" s="148"/>
      <c r="K52" s="148"/>
    </row>
    <row r="53" spans="1:11" ht="10.5">
      <c r="A53" s="148"/>
      <c r="B53" s="148"/>
      <c r="C53" s="148"/>
      <c r="D53" s="148"/>
      <c r="E53" s="148"/>
      <c r="F53" s="148"/>
      <c r="G53" s="151"/>
      <c r="H53" s="148"/>
      <c r="I53" s="148"/>
      <c r="J53" s="148"/>
      <c r="K53" s="148"/>
    </row>
    <row r="54" spans="1:11" ht="10.5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</row>
    <row r="55" spans="1:11" ht="10.5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</row>
    <row r="56" spans="1:11" ht="10.5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</row>
    <row r="57" spans="1:11" ht="10.5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</row>
    <row r="58" spans="1:11" ht="10.5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</row>
    <row r="59" spans="1:11" ht="10.5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</row>
    <row r="60" spans="1:11" ht="10.5">
      <c r="A60" s="1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</row>
    <row r="61" spans="1:11" ht="10.5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</row>
    <row r="62" spans="1:11" ht="10.5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</row>
    <row r="63" spans="1:11" ht="10.5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148"/>
    </row>
    <row r="64" spans="1:11" ht="10.5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/>
    </row>
    <row r="65" spans="1:11" ht="10.5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</row>
    <row r="66" spans="1:11" ht="10.5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</row>
    <row r="67" spans="1:11" ht="10.5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48"/>
    </row>
    <row r="68" spans="1:11" ht="10.5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</row>
    <row r="69" spans="1:11" ht="10.5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148"/>
    </row>
    <row r="70" spans="1:11" ht="10.5">
      <c r="A70" s="148"/>
      <c r="B70" s="148"/>
      <c r="C70" s="148"/>
      <c r="D70" s="148"/>
      <c r="E70" s="148"/>
      <c r="F70" s="148"/>
      <c r="G70" s="148"/>
      <c r="H70" s="148"/>
      <c r="I70" s="148"/>
      <c r="J70" s="148"/>
      <c r="K70" s="148"/>
    </row>
    <row r="71" spans="1:11" ht="10.5">
      <c r="A71" s="148"/>
      <c r="B71" s="148"/>
      <c r="C71" s="148"/>
      <c r="D71" s="148"/>
      <c r="E71" s="148"/>
      <c r="F71" s="148"/>
      <c r="G71" s="148"/>
      <c r="H71" s="148"/>
      <c r="I71" s="148"/>
      <c r="J71" s="148"/>
      <c r="K71" s="148"/>
    </row>
  </sheetData>
  <mergeCells count="6">
    <mergeCell ref="C2:E4"/>
    <mergeCell ref="F5:F6"/>
    <mergeCell ref="D5:D6"/>
    <mergeCell ref="A5:B6"/>
    <mergeCell ref="C5:C6"/>
    <mergeCell ref="E5:E6"/>
  </mergeCells>
  <printOptions/>
  <pageMargins left="0.75" right="0.75" top="0.75" bottom="0.75" header="0.512" footer="0.31"/>
  <pageSetup horizontalDpi="600" verticalDpi="600" orientation="landscape" paperSize="9" r:id="rId1"/>
  <headerFooter alignWithMargins="0">
    <oddFooter>&amp;L&amp;8KOJIMA CORPORATION (M) SDN.BHD.
SAMPLE  SHEET&amp;C&amp;8&amp;P/&amp;N&amp;R&amp;8&amp;D/&amp;T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workbookViewId="0" topLeftCell="A1">
      <selection activeCell="F68" sqref="F68"/>
    </sheetView>
  </sheetViews>
  <sheetFormatPr defaultColWidth="9.00390625" defaultRowHeight="13.5"/>
  <cols>
    <col min="1" max="1" width="5.875" style="1" customWidth="1"/>
    <col min="2" max="2" width="21.25390625" style="1" customWidth="1"/>
    <col min="3" max="3" width="12.125" style="1" customWidth="1"/>
    <col min="4" max="4" width="11.75390625" style="1" customWidth="1"/>
    <col min="5" max="6" width="11.125" style="1" customWidth="1"/>
    <col min="7" max="7" width="12.375" style="1" customWidth="1"/>
    <col min="8" max="8" width="11.125" style="1" customWidth="1"/>
    <col min="9" max="9" width="12.00390625" style="1" customWidth="1"/>
    <col min="10" max="11" width="11.125" style="1" customWidth="1"/>
    <col min="12" max="12" width="12.875" style="1" customWidth="1"/>
    <col min="13" max="13" width="11.625" style="1" customWidth="1"/>
    <col min="14" max="14" width="12.75390625" style="1" customWidth="1"/>
    <col min="15" max="15" width="11.50390625" style="1" customWidth="1"/>
    <col min="16" max="16384" width="9.00390625" style="1" customWidth="1"/>
  </cols>
  <sheetData>
    <row r="1" spans="1:20" ht="16.5" customHeight="1">
      <c r="A1" s="1" t="s">
        <v>1</v>
      </c>
      <c r="N1" s="1" t="s">
        <v>207</v>
      </c>
      <c r="P1" s="148"/>
      <c r="Q1" s="148"/>
      <c r="R1" s="148"/>
      <c r="S1" s="148"/>
      <c r="T1" s="148"/>
    </row>
    <row r="2" spans="1:20" ht="14.25" customHeight="1">
      <c r="A2" s="1" t="s">
        <v>0</v>
      </c>
      <c r="D2" s="119" t="s">
        <v>197</v>
      </c>
      <c r="E2" s="119"/>
      <c r="F2" s="119"/>
      <c r="G2" s="119"/>
      <c r="H2" s="119"/>
      <c r="I2" s="119"/>
      <c r="J2" s="119"/>
      <c r="K2" s="119"/>
      <c r="L2" s="119"/>
      <c r="N2" s="1" t="s">
        <v>14</v>
      </c>
      <c r="P2" s="148"/>
      <c r="Q2" s="148"/>
      <c r="R2" s="148"/>
      <c r="S2" s="148"/>
      <c r="T2" s="148"/>
    </row>
    <row r="3" spans="1:20" ht="14.25" customHeight="1">
      <c r="A3"/>
      <c r="D3" s="119"/>
      <c r="E3" s="119"/>
      <c r="F3" s="119"/>
      <c r="G3" s="119"/>
      <c r="H3" s="119"/>
      <c r="I3" s="119"/>
      <c r="J3" s="119"/>
      <c r="K3" s="119"/>
      <c r="L3" s="119"/>
      <c r="P3" s="148"/>
      <c r="Q3" s="148"/>
      <c r="R3" s="148"/>
      <c r="S3" s="148"/>
      <c r="T3" s="148"/>
    </row>
    <row r="4" spans="1:20" ht="13.5" customHeight="1">
      <c r="A4" s="18" t="s">
        <v>205</v>
      </c>
      <c r="C4" s="43"/>
      <c r="D4" s="120"/>
      <c r="E4" s="120"/>
      <c r="F4" s="120"/>
      <c r="G4" s="120"/>
      <c r="H4" s="120"/>
      <c r="I4" s="120"/>
      <c r="J4" s="120"/>
      <c r="K4" s="120"/>
      <c r="L4" s="120"/>
      <c r="M4" s="19"/>
      <c r="N4" s="19" t="s">
        <v>15</v>
      </c>
      <c r="P4" s="148"/>
      <c r="Q4" s="148"/>
      <c r="R4" s="148"/>
      <c r="S4" s="148"/>
      <c r="T4" s="148"/>
    </row>
    <row r="5" spans="1:20" s="2" customFormat="1" ht="17.25" customHeight="1">
      <c r="A5" s="125" t="s">
        <v>39</v>
      </c>
      <c r="B5" s="123" t="s">
        <v>38</v>
      </c>
      <c r="C5" s="126" t="s">
        <v>69</v>
      </c>
      <c r="D5" s="123" t="s">
        <v>70</v>
      </c>
      <c r="E5" s="126" t="s">
        <v>71</v>
      </c>
      <c r="F5" s="123" t="s">
        <v>72</v>
      </c>
      <c r="G5" s="126" t="s">
        <v>73</v>
      </c>
      <c r="H5" s="123" t="s">
        <v>74</v>
      </c>
      <c r="I5" s="126" t="s">
        <v>75</v>
      </c>
      <c r="J5" s="123" t="s">
        <v>79</v>
      </c>
      <c r="K5" s="126" t="s">
        <v>76</v>
      </c>
      <c r="L5" s="123" t="s">
        <v>80</v>
      </c>
      <c r="M5" s="126" t="s">
        <v>81</v>
      </c>
      <c r="N5" s="123" t="s">
        <v>82</v>
      </c>
      <c r="O5" s="131" t="s">
        <v>83</v>
      </c>
      <c r="P5" s="152"/>
      <c r="Q5" s="152"/>
      <c r="R5" s="152"/>
      <c r="S5" s="152"/>
      <c r="T5" s="152"/>
    </row>
    <row r="6" spans="1:20" s="2" customFormat="1" ht="10.5">
      <c r="A6" s="136"/>
      <c r="B6" s="130"/>
      <c r="C6" s="129"/>
      <c r="D6" s="130"/>
      <c r="E6" s="129"/>
      <c r="F6" s="130"/>
      <c r="G6" s="129"/>
      <c r="H6" s="130"/>
      <c r="I6" s="129"/>
      <c r="J6" s="130"/>
      <c r="K6" s="129"/>
      <c r="L6" s="130"/>
      <c r="M6" s="129"/>
      <c r="N6" s="130"/>
      <c r="O6" s="132"/>
      <c r="P6" s="152"/>
      <c r="Q6" s="152"/>
      <c r="R6" s="152"/>
      <c r="S6" s="152"/>
      <c r="T6" s="152"/>
    </row>
    <row r="7" spans="1:20" s="2" customFormat="1" ht="16.5" customHeight="1">
      <c r="A7" s="127"/>
      <c r="B7" s="124"/>
      <c r="C7" s="128"/>
      <c r="D7" s="124"/>
      <c r="E7" s="128"/>
      <c r="F7" s="124"/>
      <c r="G7" s="128"/>
      <c r="H7" s="124"/>
      <c r="I7" s="128"/>
      <c r="J7" s="124"/>
      <c r="K7" s="128"/>
      <c r="L7" s="124"/>
      <c r="M7" s="128"/>
      <c r="N7" s="124"/>
      <c r="O7" s="133"/>
      <c r="P7" s="152"/>
      <c r="Q7" s="152"/>
      <c r="R7" s="152"/>
      <c r="S7" s="152"/>
      <c r="T7" s="152"/>
    </row>
    <row r="8" spans="1:20" s="54" customFormat="1" ht="21">
      <c r="A8" s="57"/>
      <c r="B8" s="52"/>
      <c r="C8" s="53" t="s">
        <v>57</v>
      </c>
      <c r="D8" s="52" t="s">
        <v>58</v>
      </c>
      <c r="E8" s="53" t="s">
        <v>59</v>
      </c>
      <c r="F8" s="52" t="s">
        <v>60</v>
      </c>
      <c r="G8" s="53" t="s">
        <v>61</v>
      </c>
      <c r="H8" s="52" t="s">
        <v>62</v>
      </c>
      <c r="I8" s="53" t="s">
        <v>63</v>
      </c>
      <c r="J8" s="52" t="s">
        <v>64</v>
      </c>
      <c r="K8" s="53" t="s">
        <v>65</v>
      </c>
      <c r="L8" s="52" t="s">
        <v>66</v>
      </c>
      <c r="M8" s="53" t="s">
        <v>67</v>
      </c>
      <c r="N8" s="52" t="s">
        <v>68</v>
      </c>
      <c r="O8" s="58" t="s">
        <v>102</v>
      </c>
      <c r="P8" s="153"/>
      <c r="Q8" s="153"/>
      <c r="R8" s="153"/>
      <c r="S8" s="153"/>
      <c r="T8" s="153"/>
    </row>
    <row r="9" spans="1:20" ht="10.5">
      <c r="A9" s="49"/>
      <c r="B9" s="9"/>
      <c r="C9" s="14"/>
      <c r="D9" s="23"/>
      <c r="E9" s="14"/>
      <c r="F9" s="23"/>
      <c r="G9" s="14"/>
      <c r="H9" s="23"/>
      <c r="I9" s="14"/>
      <c r="J9" s="23"/>
      <c r="K9" s="14"/>
      <c r="L9" s="23"/>
      <c r="M9" s="14"/>
      <c r="N9" s="23"/>
      <c r="O9" s="51"/>
      <c r="P9" s="148"/>
      <c r="Q9" s="148"/>
      <c r="R9" s="148"/>
      <c r="S9" s="148"/>
      <c r="T9" s="148"/>
    </row>
    <row r="10" spans="1:20" ht="10.5">
      <c r="A10" s="49" t="s">
        <v>84</v>
      </c>
      <c r="B10" s="9" t="s">
        <v>122</v>
      </c>
      <c r="C10" s="14">
        <v>4863000</v>
      </c>
      <c r="D10" s="23">
        <v>4615836</v>
      </c>
      <c r="E10" s="14">
        <v>4616395.86</v>
      </c>
      <c r="F10" s="23">
        <v>1089684.27</v>
      </c>
      <c r="G10" s="14">
        <f>D10-E10</f>
        <v>-559.8600000003353</v>
      </c>
      <c r="H10" s="23">
        <v>5064.95</v>
      </c>
      <c r="I10" s="14">
        <f>E10+H10</f>
        <v>4621460.8100000005</v>
      </c>
      <c r="J10" s="23">
        <f>F10+H10</f>
        <v>1094749.22</v>
      </c>
      <c r="K10" s="14">
        <f>C10-J10</f>
        <v>3768250.7800000003</v>
      </c>
      <c r="L10" s="23">
        <f>C10-D10-H10</f>
        <v>242099.05</v>
      </c>
      <c r="M10" s="14">
        <v>-211539.19</v>
      </c>
      <c r="N10" s="23">
        <v>30000</v>
      </c>
      <c r="O10" s="51">
        <f>C10+M10-I10-N10</f>
        <v>-9.313225746154785E-10</v>
      </c>
      <c r="P10" s="148"/>
      <c r="Q10" s="148"/>
      <c r="R10" s="148"/>
      <c r="S10" s="148"/>
      <c r="T10" s="148"/>
    </row>
    <row r="11" spans="1:20" ht="10.5">
      <c r="A11" s="49" t="s">
        <v>85</v>
      </c>
      <c r="B11" s="9" t="s">
        <v>40</v>
      </c>
      <c r="C11" s="14">
        <v>2353500</v>
      </c>
      <c r="D11" s="23">
        <v>2010000</v>
      </c>
      <c r="E11" s="14">
        <v>1959999</v>
      </c>
      <c r="F11" s="23">
        <v>971114.45</v>
      </c>
      <c r="G11" s="14">
        <f aca="true" t="shared" si="0" ref="G11:G38">D11-E11</f>
        <v>50001</v>
      </c>
      <c r="H11" s="23">
        <v>234575.86</v>
      </c>
      <c r="I11" s="14">
        <f aca="true" t="shared" si="1" ref="I11:I38">E11+H11</f>
        <v>2194574.86</v>
      </c>
      <c r="J11" s="23">
        <f aca="true" t="shared" si="2" ref="J11:J38">F11+H11</f>
        <v>1205690.31</v>
      </c>
      <c r="K11" s="14">
        <f aca="true" t="shared" si="3" ref="K11:K38">C11-J11</f>
        <v>1147809.69</v>
      </c>
      <c r="L11" s="23">
        <f aca="true" t="shared" si="4" ref="L11:L38">C11-D11-H11</f>
        <v>108924.14000000001</v>
      </c>
      <c r="M11" s="14">
        <v>0</v>
      </c>
      <c r="N11" s="23">
        <v>100000</v>
      </c>
      <c r="O11" s="51">
        <f aca="true" t="shared" si="5" ref="O11:O38">C11+M11-I11-N11</f>
        <v>58925.14000000013</v>
      </c>
      <c r="P11" s="148"/>
      <c r="Q11" s="148"/>
      <c r="R11" s="148"/>
      <c r="S11" s="148"/>
      <c r="T11" s="148"/>
    </row>
    <row r="12" spans="1:20" ht="10.5">
      <c r="A12" s="49" t="s">
        <v>86</v>
      </c>
      <c r="B12" s="9" t="s">
        <v>123</v>
      </c>
      <c r="C12" s="14">
        <v>5548800</v>
      </c>
      <c r="D12" s="23">
        <v>5250106</v>
      </c>
      <c r="E12" s="14">
        <v>5248039.13</v>
      </c>
      <c r="F12" s="23">
        <v>4745952.42</v>
      </c>
      <c r="G12" s="14">
        <f t="shared" si="0"/>
        <v>2066.8700000001118</v>
      </c>
      <c r="H12" s="23">
        <v>0</v>
      </c>
      <c r="I12" s="14">
        <f t="shared" si="1"/>
        <v>5248039.13</v>
      </c>
      <c r="J12" s="23">
        <f t="shared" si="2"/>
        <v>4745952.42</v>
      </c>
      <c r="K12" s="14">
        <f t="shared" si="3"/>
        <v>802847.5800000001</v>
      </c>
      <c r="L12" s="23">
        <f t="shared" si="4"/>
        <v>298694</v>
      </c>
      <c r="M12" s="14">
        <v>-205760.87</v>
      </c>
      <c r="N12" s="23">
        <v>95000</v>
      </c>
      <c r="O12" s="51">
        <f t="shared" si="5"/>
        <v>0</v>
      </c>
      <c r="P12" s="148"/>
      <c r="Q12" s="148"/>
      <c r="R12" s="148"/>
      <c r="S12" s="148"/>
      <c r="T12" s="148"/>
    </row>
    <row r="13" spans="1:20" ht="10.5">
      <c r="A13" s="49" t="s">
        <v>87</v>
      </c>
      <c r="B13" s="9" t="s">
        <v>124</v>
      </c>
      <c r="C13" s="14">
        <v>23861000</v>
      </c>
      <c r="D13" s="23">
        <v>1200000</v>
      </c>
      <c r="E13" s="14">
        <v>1150000</v>
      </c>
      <c r="F13" s="23">
        <v>680703.58</v>
      </c>
      <c r="G13" s="14">
        <f t="shared" si="0"/>
        <v>50000</v>
      </c>
      <c r="H13" s="23">
        <v>12315139.11</v>
      </c>
      <c r="I13" s="14">
        <f t="shared" si="1"/>
        <v>13465139.11</v>
      </c>
      <c r="J13" s="23">
        <f t="shared" si="2"/>
        <v>12995842.69</v>
      </c>
      <c r="K13" s="14">
        <f t="shared" si="3"/>
        <v>10865157.31</v>
      </c>
      <c r="L13" s="23">
        <f t="shared" si="4"/>
        <v>10345860.89</v>
      </c>
      <c r="M13" s="14">
        <v>0</v>
      </c>
      <c r="N13" s="23">
        <v>10345860.89</v>
      </c>
      <c r="O13" s="51">
        <f t="shared" si="5"/>
        <v>50000</v>
      </c>
      <c r="P13" s="148"/>
      <c r="Q13" s="148"/>
      <c r="R13" s="148"/>
      <c r="S13" s="148"/>
      <c r="T13" s="148"/>
    </row>
    <row r="14" spans="1:20" ht="10.5">
      <c r="A14" s="49" t="s">
        <v>88</v>
      </c>
      <c r="B14" s="9" t="s">
        <v>41</v>
      </c>
      <c r="C14" s="14">
        <v>15034100</v>
      </c>
      <c r="D14" s="23">
        <v>12197865</v>
      </c>
      <c r="E14" s="14">
        <v>12007845</v>
      </c>
      <c r="F14" s="23">
        <v>7675432.97</v>
      </c>
      <c r="G14" s="14">
        <f t="shared" si="0"/>
        <v>190020</v>
      </c>
      <c r="H14" s="23">
        <v>0</v>
      </c>
      <c r="I14" s="14">
        <f t="shared" si="1"/>
        <v>12007845</v>
      </c>
      <c r="J14" s="23">
        <f t="shared" si="2"/>
        <v>7675432.97</v>
      </c>
      <c r="K14" s="14">
        <f t="shared" si="3"/>
        <v>7358667.03</v>
      </c>
      <c r="L14" s="23">
        <f t="shared" si="4"/>
        <v>2836235</v>
      </c>
      <c r="M14" s="14">
        <v>0</v>
      </c>
      <c r="N14" s="23">
        <v>3026255</v>
      </c>
      <c r="O14" s="51">
        <f t="shared" si="5"/>
        <v>0</v>
      </c>
      <c r="P14" s="154"/>
      <c r="Q14" s="148"/>
      <c r="R14" s="148"/>
      <c r="S14" s="148"/>
      <c r="T14" s="148"/>
    </row>
    <row r="15" spans="1:20" ht="10.5">
      <c r="A15" s="49" t="s">
        <v>89</v>
      </c>
      <c r="B15" s="9" t="s">
        <v>77</v>
      </c>
      <c r="C15" s="14">
        <v>7004300</v>
      </c>
      <c r="D15" s="23">
        <v>6789884</v>
      </c>
      <c r="E15" s="14">
        <v>6587465</v>
      </c>
      <c r="F15" s="23">
        <v>5087397.81</v>
      </c>
      <c r="G15" s="14">
        <f t="shared" si="0"/>
        <v>202419</v>
      </c>
      <c r="H15" s="23">
        <v>5873.38</v>
      </c>
      <c r="I15" s="14">
        <f t="shared" si="1"/>
        <v>6593338.38</v>
      </c>
      <c r="J15" s="23">
        <f t="shared" si="2"/>
        <v>5093271.1899999995</v>
      </c>
      <c r="K15" s="14">
        <f t="shared" si="3"/>
        <v>1911028.8100000005</v>
      </c>
      <c r="L15" s="23">
        <f t="shared" si="4"/>
        <v>208542.62</v>
      </c>
      <c r="M15" s="14">
        <v>0</v>
      </c>
      <c r="N15" s="23">
        <v>410961.62</v>
      </c>
      <c r="O15" s="51">
        <f t="shared" si="5"/>
        <v>0</v>
      </c>
      <c r="P15" s="154"/>
      <c r="Q15" s="148"/>
      <c r="R15" s="148"/>
      <c r="S15" s="148"/>
      <c r="T15" s="148"/>
    </row>
    <row r="16" spans="1:20" ht="10.5">
      <c r="A16" s="49" t="s">
        <v>90</v>
      </c>
      <c r="B16" s="9" t="s">
        <v>42</v>
      </c>
      <c r="C16" s="14">
        <v>1652000</v>
      </c>
      <c r="D16" s="23">
        <v>0</v>
      </c>
      <c r="E16" s="14">
        <v>789885.2</v>
      </c>
      <c r="F16" s="23">
        <v>125252.27</v>
      </c>
      <c r="G16" s="14">
        <f t="shared" si="0"/>
        <v>-789885.2</v>
      </c>
      <c r="H16" s="23">
        <v>8176.5</v>
      </c>
      <c r="I16" s="14">
        <f t="shared" si="1"/>
        <v>798061.7</v>
      </c>
      <c r="J16" s="23">
        <f t="shared" si="2"/>
        <v>133428.77000000002</v>
      </c>
      <c r="K16" s="14">
        <f t="shared" si="3"/>
        <v>1518571.23</v>
      </c>
      <c r="L16" s="23">
        <f t="shared" si="4"/>
        <v>1643823.5</v>
      </c>
      <c r="M16" s="14">
        <v>0</v>
      </c>
      <c r="N16" s="23">
        <v>853938.3</v>
      </c>
      <c r="O16" s="51">
        <f t="shared" si="5"/>
        <v>0</v>
      </c>
      <c r="P16" s="148"/>
      <c r="Q16" s="148"/>
      <c r="R16" s="148"/>
      <c r="S16" s="148"/>
      <c r="T16" s="148"/>
    </row>
    <row r="17" spans="1:20" ht="10.5">
      <c r="A17" s="49" t="s">
        <v>91</v>
      </c>
      <c r="B17" s="9" t="s">
        <v>43</v>
      </c>
      <c r="C17" s="14">
        <v>1128000</v>
      </c>
      <c r="D17" s="23">
        <v>251094</v>
      </c>
      <c r="E17" s="14">
        <v>0</v>
      </c>
      <c r="F17" s="23">
        <v>0</v>
      </c>
      <c r="G17" s="14">
        <f t="shared" si="0"/>
        <v>251094</v>
      </c>
      <c r="H17" s="23">
        <v>0</v>
      </c>
      <c r="I17" s="14">
        <f t="shared" si="1"/>
        <v>0</v>
      </c>
      <c r="J17" s="23">
        <f t="shared" si="2"/>
        <v>0</v>
      </c>
      <c r="K17" s="14">
        <f t="shared" si="3"/>
        <v>1128000</v>
      </c>
      <c r="L17" s="23">
        <f t="shared" si="4"/>
        <v>876906</v>
      </c>
      <c r="M17" s="14">
        <v>0</v>
      </c>
      <c r="N17" s="23">
        <v>1128000</v>
      </c>
      <c r="O17" s="51">
        <f t="shared" si="5"/>
        <v>0</v>
      </c>
      <c r="P17" s="148"/>
      <c r="Q17" s="148"/>
      <c r="R17" s="148"/>
      <c r="S17" s="148"/>
      <c r="T17" s="148"/>
    </row>
    <row r="18" spans="1:20" ht="10.5">
      <c r="A18" s="49" t="s">
        <v>92</v>
      </c>
      <c r="B18" s="9" t="s">
        <v>44</v>
      </c>
      <c r="C18" s="14">
        <v>1601600</v>
      </c>
      <c r="D18" s="23">
        <v>0</v>
      </c>
      <c r="E18" s="14">
        <v>251094</v>
      </c>
      <c r="F18" s="23">
        <v>7420.86</v>
      </c>
      <c r="G18" s="14">
        <f t="shared" si="0"/>
        <v>-251094</v>
      </c>
      <c r="H18" s="23">
        <v>0</v>
      </c>
      <c r="I18" s="14">
        <f t="shared" si="1"/>
        <v>251094</v>
      </c>
      <c r="J18" s="23">
        <f t="shared" si="2"/>
        <v>7420.86</v>
      </c>
      <c r="K18" s="14">
        <f t="shared" si="3"/>
        <v>1594179.14</v>
      </c>
      <c r="L18" s="23">
        <f t="shared" si="4"/>
        <v>1601600</v>
      </c>
      <c r="M18" s="14">
        <v>0</v>
      </c>
      <c r="N18" s="23">
        <v>1350506</v>
      </c>
      <c r="O18" s="51">
        <f t="shared" si="5"/>
        <v>0</v>
      </c>
      <c r="P18" s="148"/>
      <c r="Q18" s="148"/>
      <c r="R18" s="148"/>
      <c r="S18" s="148"/>
      <c r="T18" s="148"/>
    </row>
    <row r="19" spans="1:20" ht="10.5">
      <c r="A19" s="49" t="s">
        <v>93</v>
      </c>
      <c r="B19" s="9" t="s">
        <v>78</v>
      </c>
      <c r="C19" s="14">
        <v>1796000</v>
      </c>
      <c r="D19" s="23">
        <v>0</v>
      </c>
      <c r="E19" s="14">
        <v>0</v>
      </c>
      <c r="F19" s="23">
        <v>0</v>
      </c>
      <c r="G19" s="14">
        <f t="shared" si="0"/>
        <v>0</v>
      </c>
      <c r="H19" s="23">
        <v>0</v>
      </c>
      <c r="I19" s="14">
        <f t="shared" si="1"/>
        <v>0</v>
      </c>
      <c r="J19" s="23">
        <f t="shared" si="2"/>
        <v>0</v>
      </c>
      <c r="K19" s="14">
        <f t="shared" si="3"/>
        <v>1796000</v>
      </c>
      <c r="L19" s="23">
        <f t="shared" si="4"/>
        <v>1796000</v>
      </c>
      <c r="M19" s="14">
        <v>0</v>
      </c>
      <c r="N19" s="23">
        <v>1796000</v>
      </c>
      <c r="O19" s="51">
        <f t="shared" si="5"/>
        <v>0</v>
      </c>
      <c r="P19" s="148"/>
      <c r="Q19" s="148"/>
      <c r="R19" s="148"/>
      <c r="S19" s="148"/>
      <c r="T19" s="148"/>
    </row>
    <row r="20" spans="1:20" ht="10.5">
      <c r="A20" s="49" t="s">
        <v>94</v>
      </c>
      <c r="B20" s="9" t="s">
        <v>45</v>
      </c>
      <c r="C20" s="14">
        <v>10377700</v>
      </c>
      <c r="D20" s="23">
        <v>9867456</v>
      </c>
      <c r="E20" s="14">
        <v>9976453</v>
      </c>
      <c r="F20" s="23">
        <v>7456654</v>
      </c>
      <c r="G20" s="14">
        <f t="shared" si="0"/>
        <v>-108997</v>
      </c>
      <c r="H20" s="23">
        <v>0</v>
      </c>
      <c r="I20" s="14">
        <f t="shared" si="1"/>
        <v>9976453</v>
      </c>
      <c r="J20" s="23">
        <f t="shared" si="2"/>
        <v>7456654</v>
      </c>
      <c r="K20" s="14">
        <f t="shared" si="3"/>
        <v>2921046</v>
      </c>
      <c r="L20" s="23">
        <f t="shared" si="4"/>
        <v>510244</v>
      </c>
      <c r="M20" s="14">
        <v>0</v>
      </c>
      <c r="N20" s="23">
        <v>401247</v>
      </c>
      <c r="O20" s="51">
        <f t="shared" si="5"/>
        <v>0</v>
      </c>
      <c r="P20" s="154"/>
      <c r="Q20" s="148"/>
      <c r="R20" s="148"/>
      <c r="S20" s="148"/>
      <c r="T20" s="148"/>
    </row>
    <row r="21" spans="1:20" ht="10.5">
      <c r="A21" s="49" t="s">
        <v>95</v>
      </c>
      <c r="B21" s="9" t="s">
        <v>46</v>
      </c>
      <c r="C21" s="14">
        <v>334900</v>
      </c>
      <c r="D21" s="23">
        <v>0</v>
      </c>
      <c r="E21" s="14">
        <v>0</v>
      </c>
      <c r="F21" s="23">
        <v>0</v>
      </c>
      <c r="G21" s="14">
        <f t="shared" si="0"/>
        <v>0</v>
      </c>
      <c r="H21" s="23">
        <v>0</v>
      </c>
      <c r="I21" s="14">
        <f t="shared" si="1"/>
        <v>0</v>
      </c>
      <c r="J21" s="23">
        <f t="shared" si="2"/>
        <v>0</v>
      </c>
      <c r="K21" s="14">
        <f t="shared" si="3"/>
        <v>334900</v>
      </c>
      <c r="L21" s="23">
        <f t="shared" si="4"/>
        <v>334900</v>
      </c>
      <c r="M21" s="14">
        <v>0</v>
      </c>
      <c r="N21" s="23">
        <v>334900</v>
      </c>
      <c r="O21" s="51">
        <f t="shared" si="5"/>
        <v>0</v>
      </c>
      <c r="P21" s="148"/>
      <c r="Q21" s="148"/>
      <c r="R21" s="148"/>
      <c r="S21" s="148"/>
      <c r="T21" s="148"/>
    </row>
    <row r="22" spans="1:20" ht="10.5">
      <c r="A22" s="49" t="s">
        <v>96</v>
      </c>
      <c r="B22" s="9" t="s">
        <v>47</v>
      </c>
      <c r="C22" s="14">
        <v>425000</v>
      </c>
      <c r="D22" s="23">
        <v>0</v>
      </c>
      <c r="E22" s="14">
        <v>0</v>
      </c>
      <c r="F22" s="23">
        <v>0</v>
      </c>
      <c r="G22" s="14">
        <f t="shared" si="0"/>
        <v>0</v>
      </c>
      <c r="H22" s="23">
        <v>0</v>
      </c>
      <c r="I22" s="14">
        <f t="shared" si="1"/>
        <v>0</v>
      </c>
      <c r="J22" s="23">
        <f t="shared" si="2"/>
        <v>0</v>
      </c>
      <c r="K22" s="14">
        <f t="shared" si="3"/>
        <v>425000</v>
      </c>
      <c r="L22" s="23">
        <f t="shared" si="4"/>
        <v>425000</v>
      </c>
      <c r="M22" s="14">
        <v>0</v>
      </c>
      <c r="N22" s="23">
        <v>425000</v>
      </c>
      <c r="O22" s="51">
        <f t="shared" si="5"/>
        <v>0</v>
      </c>
      <c r="P22" s="148"/>
      <c r="Q22" s="148"/>
      <c r="R22" s="148"/>
      <c r="S22" s="148"/>
      <c r="T22" s="148"/>
    </row>
    <row r="23" spans="1:20" ht="10.5">
      <c r="A23" s="49" t="s">
        <v>97</v>
      </c>
      <c r="B23" s="9" t="s">
        <v>48</v>
      </c>
      <c r="C23" s="14">
        <v>3630000</v>
      </c>
      <c r="D23" s="23">
        <v>0</v>
      </c>
      <c r="E23" s="14">
        <v>0</v>
      </c>
      <c r="F23" s="23">
        <v>0</v>
      </c>
      <c r="G23" s="14">
        <f t="shared" si="0"/>
        <v>0</v>
      </c>
      <c r="H23" s="23">
        <v>0</v>
      </c>
      <c r="I23" s="14">
        <f t="shared" si="1"/>
        <v>0</v>
      </c>
      <c r="J23" s="23">
        <f t="shared" si="2"/>
        <v>0</v>
      </c>
      <c r="K23" s="14">
        <f t="shared" si="3"/>
        <v>3630000</v>
      </c>
      <c r="L23" s="23">
        <f t="shared" si="4"/>
        <v>3630000</v>
      </c>
      <c r="M23" s="14">
        <v>0</v>
      </c>
      <c r="N23" s="23">
        <v>3630000</v>
      </c>
      <c r="O23" s="51">
        <f t="shared" si="5"/>
        <v>0</v>
      </c>
      <c r="P23" s="148"/>
      <c r="Q23" s="148"/>
      <c r="R23" s="148"/>
      <c r="S23" s="148"/>
      <c r="T23" s="148"/>
    </row>
    <row r="24" spans="1:20" ht="10.5">
      <c r="A24" s="49" t="s">
        <v>98</v>
      </c>
      <c r="B24" s="9" t="s">
        <v>49</v>
      </c>
      <c r="C24" s="14">
        <v>18561100</v>
      </c>
      <c r="D24" s="23">
        <v>17450000</v>
      </c>
      <c r="E24" s="14">
        <v>16965456</v>
      </c>
      <c r="F24" s="23">
        <v>2116136.64</v>
      </c>
      <c r="G24" s="14">
        <f t="shared" si="0"/>
        <v>484544</v>
      </c>
      <c r="H24" s="23">
        <v>0</v>
      </c>
      <c r="I24" s="14">
        <f t="shared" si="1"/>
        <v>16965456</v>
      </c>
      <c r="J24" s="23">
        <f t="shared" si="2"/>
        <v>2116136.64</v>
      </c>
      <c r="K24" s="14">
        <f t="shared" si="3"/>
        <v>16444963.36</v>
      </c>
      <c r="L24" s="23">
        <f t="shared" si="4"/>
        <v>1111100</v>
      </c>
      <c r="M24" s="14">
        <v>0</v>
      </c>
      <c r="N24" s="23">
        <v>1111100</v>
      </c>
      <c r="O24" s="51">
        <f t="shared" si="5"/>
        <v>484544</v>
      </c>
      <c r="P24" s="154"/>
      <c r="Q24" s="148"/>
      <c r="R24" s="148"/>
      <c r="S24" s="148"/>
      <c r="T24" s="148"/>
    </row>
    <row r="25" spans="1:20" ht="10.5">
      <c r="A25" s="49" t="s">
        <v>99</v>
      </c>
      <c r="B25" s="9" t="s">
        <v>50</v>
      </c>
      <c r="C25" s="14">
        <v>1310000</v>
      </c>
      <c r="D25" s="23">
        <v>0</v>
      </c>
      <c r="E25" s="14">
        <v>0</v>
      </c>
      <c r="F25" s="23">
        <v>0</v>
      </c>
      <c r="G25" s="14">
        <f t="shared" si="0"/>
        <v>0</v>
      </c>
      <c r="H25" s="23">
        <v>0</v>
      </c>
      <c r="I25" s="14">
        <f t="shared" si="1"/>
        <v>0</v>
      </c>
      <c r="J25" s="23">
        <f t="shared" si="2"/>
        <v>0</v>
      </c>
      <c r="K25" s="14">
        <f t="shared" si="3"/>
        <v>1310000</v>
      </c>
      <c r="L25" s="23">
        <f t="shared" si="4"/>
        <v>1310000</v>
      </c>
      <c r="M25" s="14">
        <v>0</v>
      </c>
      <c r="N25" s="23">
        <v>1310000</v>
      </c>
      <c r="O25" s="51">
        <f t="shared" si="5"/>
        <v>0</v>
      </c>
      <c r="P25" s="154"/>
      <c r="Q25" s="148"/>
      <c r="R25" s="148"/>
      <c r="S25" s="148"/>
      <c r="T25" s="148"/>
    </row>
    <row r="26" spans="1:20" ht="10.5">
      <c r="A26" s="49" t="s">
        <v>100</v>
      </c>
      <c r="B26" s="9" t="s">
        <v>51</v>
      </c>
      <c r="C26" s="14">
        <v>9006600</v>
      </c>
      <c r="D26" s="23">
        <v>781615</v>
      </c>
      <c r="E26" s="14">
        <v>781616.33</v>
      </c>
      <c r="F26" s="23">
        <v>0</v>
      </c>
      <c r="G26" s="14">
        <f t="shared" si="0"/>
        <v>-1.3299999999580905</v>
      </c>
      <c r="H26" s="23">
        <v>0</v>
      </c>
      <c r="I26" s="14">
        <f t="shared" si="1"/>
        <v>781616.33</v>
      </c>
      <c r="J26" s="23">
        <f t="shared" si="2"/>
        <v>0</v>
      </c>
      <c r="K26" s="14">
        <f t="shared" si="3"/>
        <v>9006600</v>
      </c>
      <c r="L26" s="23">
        <f t="shared" si="4"/>
        <v>8224985</v>
      </c>
      <c r="M26" s="14">
        <v>0</v>
      </c>
      <c r="N26" s="23">
        <v>8200000</v>
      </c>
      <c r="O26" s="51">
        <f t="shared" si="5"/>
        <v>24983.669999999925</v>
      </c>
      <c r="P26" s="154"/>
      <c r="Q26" s="148"/>
      <c r="R26" s="148"/>
      <c r="S26" s="148"/>
      <c r="T26" s="148"/>
    </row>
    <row r="27" spans="1:20" ht="10.5">
      <c r="A27" s="62" t="s">
        <v>101</v>
      </c>
      <c r="B27" s="10" t="s">
        <v>52</v>
      </c>
      <c r="C27" s="63">
        <v>65000</v>
      </c>
      <c r="D27" s="64">
        <v>0</v>
      </c>
      <c r="E27" s="63">
        <v>0</v>
      </c>
      <c r="F27" s="64">
        <v>0</v>
      </c>
      <c r="G27" s="63">
        <f t="shared" si="0"/>
        <v>0</v>
      </c>
      <c r="H27" s="64">
        <v>0</v>
      </c>
      <c r="I27" s="63">
        <f t="shared" si="1"/>
        <v>0</v>
      </c>
      <c r="J27" s="64">
        <f t="shared" si="2"/>
        <v>0</v>
      </c>
      <c r="K27" s="63">
        <f t="shared" si="3"/>
        <v>65000</v>
      </c>
      <c r="L27" s="64">
        <f t="shared" si="4"/>
        <v>65000</v>
      </c>
      <c r="M27" s="63">
        <v>0</v>
      </c>
      <c r="N27" s="64">
        <v>65000</v>
      </c>
      <c r="O27" s="65">
        <f t="shared" si="5"/>
        <v>0</v>
      </c>
      <c r="P27" s="148"/>
      <c r="Q27" s="148"/>
      <c r="R27" s="148"/>
      <c r="S27" s="148"/>
      <c r="T27" s="148"/>
    </row>
    <row r="28" spans="1:20" ht="12" customHeight="1">
      <c r="A28" s="60"/>
      <c r="B28" s="59" t="s">
        <v>119</v>
      </c>
      <c r="C28" s="23">
        <f>SUM(C10:C27)</f>
        <v>108552600</v>
      </c>
      <c r="D28" s="23">
        <f aca="true" t="shared" si="6" ref="D28:O28">SUM(D10:D27)</f>
        <v>60413856</v>
      </c>
      <c r="E28" s="23">
        <f t="shared" si="6"/>
        <v>60334248.519999996</v>
      </c>
      <c r="F28" s="23">
        <f t="shared" si="6"/>
        <v>29955749.27</v>
      </c>
      <c r="G28" s="23">
        <f t="shared" si="6"/>
        <v>79607.47999999986</v>
      </c>
      <c r="H28" s="23">
        <f t="shared" si="6"/>
        <v>12568829.8</v>
      </c>
      <c r="I28" s="23">
        <f t="shared" si="6"/>
        <v>72903078.32000001</v>
      </c>
      <c r="J28" s="23">
        <f t="shared" si="6"/>
        <v>42524579.06999999</v>
      </c>
      <c r="K28" s="23">
        <f t="shared" si="6"/>
        <v>66028020.93000001</v>
      </c>
      <c r="L28" s="23">
        <f t="shared" si="6"/>
        <v>35569914.2</v>
      </c>
      <c r="M28" s="23">
        <f t="shared" si="6"/>
        <v>-417300.06</v>
      </c>
      <c r="N28" s="23">
        <f t="shared" si="6"/>
        <v>34613768.81</v>
      </c>
      <c r="O28" s="51">
        <f t="shared" si="6"/>
        <v>618452.8099999991</v>
      </c>
      <c r="P28" s="148"/>
      <c r="Q28" s="148"/>
      <c r="R28" s="148"/>
      <c r="S28" s="148"/>
      <c r="T28" s="148"/>
    </row>
    <row r="29" spans="1:20" ht="10.5">
      <c r="A29" s="49"/>
      <c r="B29" s="9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51"/>
      <c r="P29" s="148"/>
      <c r="Q29" s="148"/>
      <c r="R29" s="148"/>
      <c r="S29" s="148"/>
      <c r="T29" s="148"/>
    </row>
    <row r="30" spans="1:20" ht="10.5">
      <c r="A30" s="49" t="s">
        <v>103</v>
      </c>
      <c r="B30" s="9" t="s">
        <v>54</v>
      </c>
      <c r="C30" s="23">
        <v>672000</v>
      </c>
      <c r="D30" s="23">
        <v>400622</v>
      </c>
      <c r="E30" s="23">
        <v>385360</v>
      </c>
      <c r="F30" s="23">
        <v>386681.5</v>
      </c>
      <c r="G30" s="23">
        <f>D30-E30</f>
        <v>15262</v>
      </c>
      <c r="H30" s="23">
        <v>64871.86</v>
      </c>
      <c r="I30" s="23">
        <f>E30+H30</f>
        <v>450231.86</v>
      </c>
      <c r="J30" s="23">
        <f>F30+H30</f>
        <v>451553.36</v>
      </c>
      <c r="K30" s="23">
        <f>C30-J30</f>
        <v>220446.64</v>
      </c>
      <c r="L30" s="23">
        <f>C30-D30-H30</f>
        <v>206506.14</v>
      </c>
      <c r="M30" s="23">
        <v>-71768.14</v>
      </c>
      <c r="N30" s="23">
        <v>150000</v>
      </c>
      <c r="O30" s="51">
        <f>C30+M30-I30-N30</f>
        <v>0</v>
      </c>
      <c r="P30" s="148"/>
      <c r="Q30" s="148"/>
      <c r="R30" s="148"/>
      <c r="S30" s="148"/>
      <c r="T30" s="148"/>
    </row>
    <row r="31" spans="1:20" ht="10.5">
      <c r="A31" s="49" t="s">
        <v>104</v>
      </c>
      <c r="B31" s="9" t="s">
        <v>53</v>
      </c>
      <c r="C31" s="23">
        <v>5433800</v>
      </c>
      <c r="D31" s="23">
        <v>141825</v>
      </c>
      <c r="E31" s="23">
        <v>149249.08</v>
      </c>
      <c r="F31" s="23">
        <v>47746.58</v>
      </c>
      <c r="G31" s="23">
        <f t="shared" si="0"/>
        <v>-7424.079999999987</v>
      </c>
      <c r="H31" s="23">
        <v>5203723.05</v>
      </c>
      <c r="I31" s="23">
        <f t="shared" si="1"/>
        <v>5352972.13</v>
      </c>
      <c r="J31" s="23">
        <f t="shared" si="2"/>
        <v>5251469.63</v>
      </c>
      <c r="K31" s="23">
        <f t="shared" si="3"/>
        <v>182330.3700000001</v>
      </c>
      <c r="L31" s="23">
        <f t="shared" si="4"/>
        <v>88251.95000000019</v>
      </c>
      <c r="M31" s="23">
        <v>0</v>
      </c>
      <c r="N31" s="23">
        <v>80000</v>
      </c>
      <c r="O31" s="51">
        <f t="shared" si="5"/>
        <v>827.8700000001118</v>
      </c>
      <c r="P31" s="154"/>
      <c r="Q31" s="148"/>
      <c r="R31" s="148"/>
      <c r="S31" s="148"/>
      <c r="T31" s="148"/>
    </row>
    <row r="32" spans="1:20" ht="10.5">
      <c r="A32" s="49" t="s">
        <v>105</v>
      </c>
      <c r="B32" s="9" t="s">
        <v>55</v>
      </c>
      <c r="C32" s="23">
        <v>14096200</v>
      </c>
      <c r="D32" s="23">
        <v>2236630</v>
      </c>
      <c r="E32" s="23">
        <v>2418672.58</v>
      </c>
      <c r="F32" s="23">
        <v>1844166.59</v>
      </c>
      <c r="G32" s="23">
        <f t="shared" si="0"/>
        <v>-182042.58000000007</v>
      </c>
      <c r="H32" s="23">
        <v>5488957.24</v>
      </c>
      <c r="I32" s="23">
        <f t="shared" si="1"/>
        <v>7907629.82</v>
      </c>
      <c r="J32" s="23">
        <f t="shared" si="2"/>
        <v>7333123.83</v>
      </c>
      <c r="K32" s="23">
        <f t="shared" si="3"/>
        <v>6763076.17</v>
      </c>
      <c r="L32" s="23">
        <f t="shared" si="4"/>
        <v>6370612.76</v>
      </c>
      <c r="M32" s="23">
        <v>-26659.13</v>
      </c>
      <c r="N32" s="23">
        <v>6161911.05</v>
      </c>
      <c r="O32" s="51">
        <f t="shared" si="5"/>
        <v>0</v>
      </c>
      <c r="P32" s="154"/>
      <c r="Q32" s="148"/>
      <c r="R32" s="148"/>
      <c r="S32" s="148"/>
      <c r="T32" s="148"/>
    </row>
    <row r="33" spans="1:20" ht="10.5">
      <c r="A33" s="49" t="s">
        <v>106</v>
      </c>
      <c r="B33" s="9" t="s">
        <v>56</v>
      </c>
      <c r="C33" s="23">
        <v>5694000</v>
      </c>
      <c r="D33" s="23">
        <v>3763000</v>
      </c>
      <c r="E33" s="23">
        <v>2565476</v>
      </c>
      <c r="F33" s="23">
        <v>2553911.13</v>
      </c>
      <c r="G33" s="23">
        <f t="shared" si="0"/>
        <v>1197524</v>
      </c>
      <c r="H33" s="23">
        <v>155483.24</v>
      </c>
      <c r="I33" s="23">
        <f t="shared" si="1"/>
        <v>2720959.24</v>
      </c>
      <c r="J33" s="23">
        <f t="shared" si="2"/>
        <v>2709394.37</v>
      </c>
      <c r="K33" s="23">
        <f t="shared" si="3"/>
        <v>2984605.63</v>
      </c>
      <c r="L33" s="23">
        <f t="shared" si="4"/>
        <v>1775516.76</v>
      </c>
      <c r="M33" s="23">
        <v>0</v>
      </c>
      <c r="N33" s="23">
        <v>2973040.76</v>
      </c>
      <c r="O33" s="51">
        <f t="shared" si="5"/>
        <v>0</v>
      </c>
      <c r="P33" s="154"/>
      <c r="Q33" s="148"/>
      <c r="R33" s="148"/>
      <c r="S33" s="148"/>
      <c r="T33" s="148"/>
    </row>
    <row r="34" spans="1:20" ht="10.5">
      <c r="A34" s="49" t="s">
        <v>107</v>
      </c>
      <c r="B34" s="9" t="s">
        <v>108</v>
      </c>
      <c r="C34" s="23">
        <v>11191400</v>
      </c>
      <c r="D34" s="23">
        <v>10967564</v>
      </c>
      <c r="E34" s="23">
        <v>9999567</v>
      </c>
      <c r="F34" s="23">
        <v>5866132.58</v>
      </c>
      <c r="G34" s="23">
        <f t="shared" si="0"/>
        <v>967997</v>
      </c>
      <c r="H34" s="23">
        <v>0</v>
      </c>
      <c r="I34" s="23">
        <f t="shared" si="1"/>
        <v>9999567</v>
      </c>
      <c r="J34" s="23">
        <f t="shared" si="2"/>
        <v>5866132.58</v>
      </c>
      <c r="K34" s="23">
        <f t="shared" si="3"/>
        <v>5325267.42</v>
      </c>
      <c r="L34" s="23">
        <f t="shared" si="4"/>
        <v>223836</v>
      </c>
      <c r="M34" s="23">
        <v>0</v>
      </c>
      <c r="N34" s="23">
        <v>1191833</v>
      </c>
      <c r="O34" s="51">
        <f t="shared" si="5"/>
        <v>0</v>
      </c>
      <c r="P34" s="154"/>
      <c r="Q34" s="148"/>
      <c r="R34" s="148"/>
      <c r="S34" s="148"/>
      <c r="T34" s="148"/>
    </row>
    <row r="35" spans="1:20" ht="10.5">
      <c r="A35" s="62" t="s">
        <v>109</v>
      </c>
      <c r="B35" s="10" t="s">
        <v>115</v>
      </c>
      <c r="C35" s="64">
        <v>57100</v>
      </c>
      <c r="D35" s="64">
        <v>36768</v>
      </c>
      <c r="E35" s="64">
        <v>35000</v>
      </c>
      <c r="F35" s="64">
        <v>24096.3</v>
      </c>
      <c r="G35" s="64">
        <f t="shared" si="0"/>
        <v>1768</v>
      </c>
      <c r="H35" s="64">
        <v>2537.99</v>
      </c>
      <c r="I35" s="64">
        <f t="shared" si="1"/>
        <v>37537.99</v>
      </c>
      <c r="J35" s="64">
        <f t="shared" si="2"/>
        <v>26634.29</v>
      </c>
      <c r="K35" s="64">
        <f t="shared" si="3"/>
        <v>30465.71</v>
      </c>
      <c r="L35" s="64">
        <f t="shared" si="4"/>
        <v>17794.010000000002</v>
      </c>
      <c r="M35" s="64">
        <v>174324.16</v>
      </c>
      <c r="N35" s="64">
        <v>193886.17</v>
      </c>
      <c r="O35" s="65">
        <f t="shared" si="5"/>
        <v>0</v>
      </c>
      <c r="P35" s="154"/>
      <c r="Q35" s="148"/>
      <c r="R35" s="148"/>
      <c r="S35" s="148"/>
      <c r="T35" s="148"/>
    </row>
    <row r="36" spans="1:20" ht="13.5" customHeight="1">
      <c r="A36" s="60"/>
      <c r="B36" s="59" t="s">
        <v>120</v>
      </c>
      <c r="C36" s="23">
        <f>SUM(C30:C35)</f>
        <v>37144500</v>
      </c>
      <c r="D36" s="23">
        <f>SUM(D30:D35)</f>
        <v>17546409</v>
      </c>
      <c r="E36" s="23">
        <f aca="true" t="shared" si="7" ref="E36:O36">SUM(E30:E35)</f>
        <v>15553324.66</v>
      </c>
      <c r="F36" s="23">
        <f t="shared" si="7"/>
        <v>10722734.68</v>
      </c>
      <c r="G36" s="23">
        <f t="shared" si="7"/>
        <v>1993084.3399999999</v>
      </c>
      <c r="H36" s="23">
        <f t="shared" si="7"/>
        <v>10915573.38</v>
      </c>
      <c r="I36" s="23">
        <f t="shared" si="7"/>
        <v>26468898.04</v>
      </c>
      <c r="J36" s="23">
        <f t="shared" si="7"/>
        <v>21638308.060000002</v>
      </c>
      <c r="K36" s="23">
        <f t="shared" si="7"/>
        <v>15506191.94</v>
      </c>
      <c r="L36" s="23">
        <f t="shared" si="7"/>
        <v>8682517.62</v>
      </c>
      <c r="M36" s="23">
        <f t="shared" si="7"/>
        <v>75896.89</v>
      </c>
      <c r="N36" s="23">
        <f t="shared" si="7"/>
        <v>10750670.979999999</v>
      </c>
      <c r="O36" s="51">
        <f t="shared" si="7"/>
        <v>827.8700000001118</v>
      </c>
      <c r="P36" s="154"/>
      <c r="Q36" s="148"/>
      <c r="R36" s="148"/>
      <c r="S36" s="148"/>
      <c r="T36" s="148"/>
    </row>
    <row r="37" spans="1:20" ht="10.5">
      <c r="A37" s="49"/>
      <c r="B37" s="9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51"/>
      <c r="P37" s="154"/>
      <c r="Q37" s="148"/>
      <c r="R37" s="148"/>
      <c r="S37" s="148"/>
      <c r="T37" s="148"/>
    </row>
    <row r="38" spans="1:20" ht="10.5">
      <c r="A38" s="62" t="s">
        <v>110</v>
      </c>
      <c r="B38" s="10" t="s">
        <v>111</v>
      </c>
      <c r="C38" s="64">
        <v>18568021</v>
      </c>
      <c r="D38" s="64">
        <v>829766</v>
      </c>
      <c r="E38" s="64">
        <v>838106</v>
      </c>
      <c r="F38" s="64">
        <v>492437.01</v>
      </c>
      <c r="G38" s="64">
        <f t="shared" si="0"/>
        <v>-8340</v>
      </c>
      <c r="H38" s="64">
        <v>12435959.68</v>
      </c>
      <c r="I38" s="64">
        <f t="shared" si="1"/>
        <v>13274065.68</v>
      </c>
      <c r="J38" s="64">
        <f t="shared" si="2"/>
        <v>12928396.69</v>
      </c>
      <c r="K38" s="64">
        <f t="shared" si="3"/>
        <v>5639624.3100000005</v>
      </c>
      <c r="L38" s="64">
        <f t="shared" si="4"/>
        <v>5302295.32</v>
      </c>
      <c r="M38" s="64">
        <v>0</v>
      </c>
      <c r="N38" s="64">
        <v>5293955.32</v>
      </c>
      <c r="O38" s="65">
        <f t="shared" si="5"/>
        <v>0</v>
      </c>
      <c r="P38" s="154"/>
      <c r="Q38" s="148"/>
      <c r="R38" s="148"/>
      <c r="S38" s="148"/>
      <c r="T38" s="148"/>
    </row>
    <row r="39" spans="1:20" ht="13.5" customHeight="1">
      <c r="A39" s="60"/>
      <c r="B39" s="61" t="s">
        <v>118</v>
      </c>
      <c r="C39" s="23">
        <f>SUM(C38)</f>
        <v>18568021</v>
      </c>
      <c r="D39" s="23">
        <f aca="true" t="shared" si="8" ref="D39:O39">SUM(D38)</f>
        <v>829766</v>
      </c>
      <c r="E39" s="23">
        <f t="shared" si="8"/>
        <v>838106</v>
      </c>
      <c r="F39" s="23">
        <f t="shared" si="8"/>
        <v>492437.01</v>
      </c>
      <c r="G39" s="23">
        <f t="shared" si="8"/>
        <v>-8340</v>
      </c>
      <c r="H39" s="23">
        <f t="shared" si="8"/>
        <v>12435959.68</v>
      </c>
      <c r="I39" s="23">
        <f t="shared" si="8"/>
        <v>13274065.68</v>
      </c>
      <c r="J39" s="23">
        <f t="shared" si="8"/>
        <v>12928396.69</v>
      </c>
      <c r="K39" s="23">
        <f t="shared" si="8"/>
        <v>5639624.3100000005</v>
      </c>
      <c r="L39" s="23">
        <f t="shared" si="8"/>
        <v>5302295.32</v>
      </c>
      <c r="M39" s="23">
        <f t="shared" si="8"/>
        <v>0</v>
      </c>
      <c r="N39" s="23">
        <f t="shared" si="8"/>
        <v>5293955.32</v>
      </c>
      <c r="O39" s="51">
        <f t="shared" si="8"/>
        <v>0</v>
      </c>
      <c r="P39" s="148"/>
      <c r="Q39" s="148"/>
      <c r="R39" s="148"/>
      <c r="S39" s="148"/>
      <c r="T39" s="148"/>
    </row>
    <row r="40" spans="1:20" ht="10.5">
      <c r="A40" s="49"/>
      <c r="B40" s="9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46"/>
      <c r="P40" s="148"/>
      <c r="Q40" s="148"/>
      <c r="R40" s="148"/>
      <c r="S40" s="148"/>
      <c r="T40" s="148"/>
    </row>
    <row r="41" spans="1:20" ht="10.5">
      <c r="A41" s="49"/>
      <c r="B41" s="9"/>
      <c r="C41" s="14"/>
      <c r="D41" s="23"/>
      <c r="E41" s="14"/>
      <c r="F41" s="23"/>
      <c r="G41" s="14"/>
      <c r="H41" s="23"/>
      <c r="I41" s="14"/>
      <c r="J41" s="23"/>
      <c r="K41" s="14"/>
      <c r="L41" s="23"/>
      <c r="M41" s="14"/>
      <c r="N41" s="23"/>
      <c r="O41" s="51"/>
      <c r="P41" s="148"/>
      <c r="Q41" s="148"/>
      <c r="R41" s="148"/>
      <c r="S41" s="148"/>
      <c r="T41" s="148"/>
    </row>
    <row r="42" spans="1:20" ht="10.5">
      <c r="A42" s="49"/>
      <c r="B42" s="9"/>
      <c r="C42" s="14"/>
      <c r="D42" s="23"/>
      <c r="E42" s="14"/>
      <c r="F42" s="23"/>
      <c r="G42" s="14"/>
      <c r="H42" s="23"/>
      <c r="I42" s="14"/>
      <c r="J42" s="23"/>
      <c r="K42" s="14"/>
      <c r="L42" s="23"/>
      <c r="M42" s="14"/>
      <c r="N42" s="23"/>
      <c r="O42" s="51"/>
      <c r="P42" s="148"/>
      <c r="Q42" s="148"/>
      <c r="R42" s="148"/>
      <c r="S42" s="148"/>
      <c r="T42" s="148"/>
    </row>
    <row r="43" spans="1:20" ht="10.5">
      <c r="A43" s="49"/>
      <c r="B43" s="9"/>
      <c r="C43" s="14"/>
      <c r="D43" s="23"/>
      <c r="E43" s="14"/>
      <c r="F43" s="23"/>
      <c r="G43" s="14"/>
      <c r="H43" s="23"/>
      <c r="I43" s="14"/>
      <c r="J43" s="23"/>
      <c r="K43" s="14"/>
      <c r="L43" s="23"/>
      <c r="M43" s="14"/>
      <c r="N43" s="23"/>
      <c r="O43" s="51"/>
      <c r="P43" s="148"/>
      <c r="Q43" s="148"/>
      <c r="R43" s="148"/>
      <c r="S43" s="148"/>
      <c r="T43" s="148"/>
    </row>
    <row r="44" spans="1:20" ht="10.5">
      <c r="A44" s="49"/>
      <c r="B44" s="9"/>
      <c r="C44" s="14"/>
      <c r="D44" s="23"/>
      <c r="E44" s="14"/>
      <c r="F44" s="23"/>
      <c r="G44" s="14"/>
      <c r="H44" s="23"/>
      <c r="I44" s="14"/>
      <c r="J44" s="23"/>
      <c r="K44" s="14"/>
      <c r="L44" s="23"/>
      <c r="M44" s="14"/>
      <c r="N44" s="23"/>
      <c r="O44" s="51"/>
      <c r="P44" s="148"/>
      <c r="Q44" s="148"/>
      <c r="R44" s="148"/>
      <c r="S44" s="148"/>
      <c r="T44" s="148"/>
    </row>
    <row r="45" spans="1:20" ht="10.5">
      <c r="A45" s="49"/>
      <c r="B45" s="23"/>
      <c r="C45" s="14"/>
      <c r="D45" s="23"/>
      <c r="E45" s="14"/>
      <c r="F45" s="23"/>
      <c r="G45" s="14"/>
      <c r="H45" s="23"/>
      <c r="I45" s="14"/>
      <c r="J45" s="23"/>
      <c r="K45" s="14"/>
      <c r="L45" s="23"/>
      <c r="M45" s="14"/>
      <c r="N45" s="23"/>
      <c r="O45" s="51"/>
      <c r="P45" s="148"/>
      <c r="Q45" s="148"/>
      <c r="R45" s="148"/>
      <c r="S45" s="148"/>
      <c r="T45" s="148"/>
    </row>
    <row r="46" spans="1:20" ht="10.5">
      <c r="A46" s="49"/>
      <c r="B46" s="9"/>
      <c r="C46" s="14"/>
      <c r="D46" s="23"/>
      <c r="E46" s="14"/>
      <c r="F46" s="23"/>
      <c r="G46" s="14"/>
      <c r="H46" s="23"/>
      <c r="I46" s="14"/>
      <c r="J46" s="23"/>
      <c r="K46" s="14"/>
      <c r="L46" s="23"/>
      <c r="M46" s="14"/>
      <c r="N46" s="23"/>
      <c r="O46" s="51"/>
      <c r="P46" s="148"/>
      <c r="Q46" s="148"/>
      <c r="R46" s="148"/>
      <c r="S46" s="148"/>
      <c r="T46" s="148"/>
    </row>
    <row r="47" spans="1:20" ht="10.5">
      <c r="A47" s="49"/>
      <c r="B47" s="9"/>
      <c r="C47" s="14"/>
      <c r="D47" s="23"/>
      <c r="E47" s="14"/>
      <c r="F47" s="23"/>
      <c r="G47" s="14"/>
      <c r="H47" s="23"/>
      <c r="I47" s="14"/>
      <c r="J47" s="23"/>
      <c r="K47" s="14"/>
      <c r="L47" s="23"/>
      <c r="M47" s="14"/>
      <c r="N47" s="23"/>
      <c r="O47" s="51"/>
      <c r="P47" s="148"/>
      <c r="Q47" s="148"/>
      <c r="R47" s="148"/>
      <c r="S47" s="148"/>
      <c r="T47" s="148"/>
    </row>
    <row r="48" spans="1:20" ht="10.5">
      <c r="A48" s="49"/>
      <c r="B48" s="9"/>
      <c r="C48" s="14"/>
      <c r="D48" s="23"/>
      <c r="E48" s="14"/>
      <c r="F48" s="23"/>
      <c r="G48" s="14"/>
      <c r="H48" s="23"/>
      <c r="I48" s="14"/>
      <c r="J48" s="23"/>
      <c r="K48" s="14"/>
      <c r="L48" s="23"/>
      <c r="M48" s="14"/>
      <c r="N48" s="23"/>
      <c r="O48" s="51"/>
      <c r="P48" s="148"/>
      <c r="Q48" s="148"/>
      <c r="R48" s="148"/>
      <c r="S48" s="148"/>
      <c r="T48" s="148"/>
    </row>
    <row r="49" spans="1:20" ht="12" customHeight="1">
      <c r="A49" s="49"/>
      <c r="B49" s="9"/>
      <c r="C49" s="14"/>
      <c r="D49" s="23"/>
      <c r="E49" s="14"/>
      <c r="F49" s="23"/>
      <c r="G49" s="14"/>
      <c r="H49" s="23"/>
      <c r="I49" s="14"/>
      <c r="J49" s="23"/>
      <c r="K49" s="14"/>
      <c r="L49" s="23"/>
      <c r="M49" s="14"/>
      <c r="N49" s="23"/>
      <c r="O49" s="51"/>
      <c r="P49" s="148"/>
      <c r="Q49" s="148"/>
      <c r="R49" s="148"/>
      <c r="S49" s="148"/>
      <c r="T49" s="148"/>
    </row>
    <row r="50" spans="1:20" ht="10.5">
      <c r="A50" s="49"/>
      <c r="B50" s="9"/>
      <c r="C50" s="14"/>
      <c r="D50" s="23"/>
      <c r="E50" s="14"/>
      <c r="F50" s="23"/>
      <c r="G50" s="14"/>
      <c r="H50" s="23"/>
      <c r="I50" s="14"/>
      <c r="J50" s="23"/>
      <c r="K50" s="14"/>
      <c r="L50" s="23"/>
      <c r="M50" s="14"/>
      <c r="N50" s="23"/>
      <c r="O50" s="51"/>
      <c r="P50" s="148"/>
      <c r="Q50" s="148"/>
      <c r="R50" s="148"/>
      <c r="S50" s="148"/>
      <c r="T50" s="148"/>
    </row>
    <row r="51" spans="1:20" ht="10.5">
      <c r="A51" s="49"/>
      <c r="B51" s="9"/>
      <c r="C51" s="14"/>
      <c r="D51" s="23"/>
      <c r="E51" s="14"/>
      <c r="F51" s="23"/>
      <c r="G51" s="14"/>
      <c r="H51" s="23"/>
      <c r="I51" s="14"/>
      <c r="J51" s="23"/>
      <c r="K51" s="14"/>
      <c r="L51" s="23"/>
      <c r="M51" s="14"/>
      <c r="N51" s="23"/>
      <c r="O51" s="51"/>
      <c r="P51" s="148"/>
      <c r="Q51" s="148"/>
      <c r="R51" s="148"/>
      <c r="S51" s="148"/>
      <c r="T51" s="148"/>
    </row>
    <row r="52" spans="1:20" ht="10.5">
      <c r="A52" s="44"/>
      <c r="B52" s="55"/>
      <c r="C52" s="45"/>
      <c r="D52" s="48"/>
      <c r="E52" s="45"/>
      <c r="F52" s="48"/>
      <c r="G52" s="45"/>
      <c r="H52" s="48"/>
      <c r="I52" s="45"/>
      <c r="J52" s="48"/>
      <c r="K52" s="45"/>
      <c r="L52" s="48"/>
      <c r="M52" s="45"/>
      <c r="N52" s="48"/>
      <c r="O52" s="50"/>
      <c r="P52" s="148"/>
      <c r="Q52" s="148"/>
      <c r="R52" s="148"/>
      <c r="S52" s="148"/>
      <c r="T52" s="148"/>
    </row>
    <row r="53" spans="1:20" ht="13.5" customHeight="1">
      <c r="A53" s="134" t="s">
        <v>16</v>
      </c>
      <c r="B53" s="135"/>
      <c r="C53" s="23">
        <f>SUM(C28,C36,C39)</f>
        <v>164265121</v>
      </c>
      <c r="D53" s="23">
        <f aca="true" t="shared" si="9" ref="D53:O53">SUM(D28,D36,D39)</f>
        <v>78790031</v>
      </c>
      <c r="E53" s="23">
        <f t="shared" si="9"/>
        <v>76725679.17999999</v>
      </c>
      <c r="F53" s="23">
        <f t="shared" si="9"/>
        <v>41170920.96</v>
      </c>
      <c r="G53" s="23">
        <f t="shared" si="9"/>
        <v>2064351.8199999998</v>
      </c>
      <c r="H53" s="23">
        <f t="shared" si="9"/>
        <v>35920362.86</v>
      </c>
      <c r="I53" s="23">
        <f t="shared" si="9"/>
        <v>112646042.04000002</v>
      </c>
      <c r="J53" s="23">
        <f t="shared" si="9"/>
        <v>77091283.82</v>
      </c>
      <c r="K53" s="23">
        <f t="shared" si="9"/>
        <v>87173837.18</v>
      </c>
      <c r="L53" s="23">
        <f t="shared" si="9"/>
        <v>49554727.14</v>
      </c>
      <c r="M53" s="23">
        <f t="shared" si="9"/>
        <v>-341403.17</v>
      </c>
      <c r="N53" s="23">
        <f t="shared" si="9"/>
        <v>50658395.11</v>
      </c>
      <c r="O53" s="51">
        <f t="shared" si="9"/>
        <v>619280.6799999992</v>
      </c>
      <c r="P53" s="148"/>
      <c r="Q53" s="148"/>
      <c r="R53" s="148"/>
      <c r="S53" s="148"/>
      <c r="T53" s="148"/>
    </row>
    <row r="54" spans="1:20" ht="10.5">
      <c r="A54" s="47"/>
      <c r="B54" s="56"/>
      <c r="C54" s="21"/>
      <c r="D54" s="25"/>
      <c r="E54" s="21"/>
      <c r="F54" s="25"/>
      <c r="G54" s="21"/>
      <c r="H54" s="25"/>
      <c r="I54" s="21"/>
      <c r="J54" s="25"/>
      <c r="K54" s="21"/>
      <c r="L54" s="25"/>
      <c r="M54" s="21"/>
      <c r="N54" s="25"/>
      <c r="O54" s="28"/>
      <c r="P54" s="148"/>
      <c r="Q54" s="148"/>
      <c r="R54" s="148"/>
      <c r="S54" s="148"/>
      <c r="T54" s="148"/>
    </row>
    <row r="55" spans="1:20" ht="10.5">
      <c r="A55" s="155"/>
      <c r="B55" s="148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48"/>
      <c r="Q55" s="148"/>
      <c r="R55" s="148"/>
      <c r="S55" s="148"/>
      <c r="T55" s="148"/>
    </row>
    <row r="56" spans="1:20" ht="10.5">
      <c r="A56" s="155"/>
      <c r="B56" s="148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48"/>
      <c r="Q56" s="148"/>
      <c r="R56" s="148"/>
      <c r="S56" s="148"/>
      <c r="T56" s="148"/>
    </row>
    <row r="57" spans="1:20" ht="10.5">
      <c r="A57" s="155"/>
      <c r="B57" s="148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48"/>
      <c r="Q57" s="148"/>
      <c r="R57" s="148"/>
      <c r="S57" s="148"/>
      <c r="T57" s="148"/>
    </row>
    <row r="58" spans="1:20" ht="10.5">
      <c r="A58" s="155"/>
      <c r="B58" s="148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48"/>
      <c r="Q58" s="148"/>
      <c r="R58" s="148"/>
      <c r="S58" s="148"/>
      <c r="T58" s="148"/>
    </row>
    <row r="59" spans="1:20" ht="10.5">
      <c r="A59" s="155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</row>
    <row r="60" spans="1:20" ht="10.5">
      <c r="A60" s="155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</row>
    <row r="61" spans="1:20" ht="10.5">
      <c r="A61" s="155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</row>
    <row r="62" spans="1:20" ht="10.5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</row>
    <row r="63" spans="1:20" ht="10.5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</row>
    <row r="64" spans="1:20" ht="10.5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</row>
    <row r="65" spans="1:20" ht="10.5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</row>
    <row r="66" spans="1:20" ht="10.5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</row>
    <row r="67" spans="1:20" ht="10.5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</row>
    <row r="68" spans="1:20" ht="10.5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</row>
    <row r="69" spans="1:20" ht="10.5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</row>
    <row r="70" spans="1:20" ht="10.5">
      <c r="A70" s="148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</row>
    <row r="71" spans="1:20" ht="10.5">
      <c r="A71" s="148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</row>
    <row r="72" spans="1:20" ht="10.5">
      <c r="A72" s="148"/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</row>
    <row r="73" spans="1:20" ht="10.5">
      <c r="A73" s="148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</row>
    <row r="74" spans="1:20" ht="10.5">
      <c r="A74" s="148"/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</row>
    <row r="75" spans="1:20" ht="10.5">
      <c r="A75" s="148"/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</row>
    <row r="76" spans="1:20" ht="10.5">
      <c r="A76" s="148"/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</row>
    <row r="77" spans="1:20" ht="10.5">
      <c r="A77" s="148"/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</row>
    <row r="78" spans="1:20" ht="10.5">
      <c r="A78" s="148"/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</row>
  </sheetData>
  <mergeCells count="17">
    <mergeCell ref="D2:L4"/>
    <mergeCell ref="G5:G7"/>
    <mergeCell ref="H5:H7"/>
    <mergeCell ref="A5:A7"/>
    <mergeCell ref="B5:B7"/>
    <mergeCell ref="C5:C7"/>
    <mergeCell ref="D5:D7"/>
    <mergeCell ref="M5:M7"/>
    <mergeCell ref="N5:N7"/>
    <mergeCell ref="O5:O7"/>
    <mergeCell ref="A53:B53"/>
    <mergeCell ref="I5:I7"/>
    <mergeCell ref="J5:J7"/>
    <mergeCell ref="K5:K7"/>
    <mergeCell ref="L5:L7"/>
    <mergeCell ref="E5:E7"/>
    <mergeCell ref="F5:F7"/>
  </mergeCells>
  <printOptions/>
  <pageMargins left="0.28" right="0.26" top="0.85" bottom="1" header="0.512" footer="0.512"/>
  <pageSetup fitToHeight="0" fitToWidth="1" horizontalDpi="600" verticalDpi="600" orientation="landscape" paperSize="9" scale="79" r:id="rId1"/>
  <headerFooter alignWithMargins="0">
    <oddFooter>&amp;L&amp;8KOJIMA CORPORATION (M) SDN.BHD.
SAMPLE SHEET&amp;C&amp;8&amp;P/&amp;N&amp;R&amp;8&amp;D/&amp;T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74"/>
  <sheetViews>
    <sheetView workbookViewId="0" topLeftCell="A1">
      <selection activeCell="I56" sqref="I56"/>
    </sheetView>
  </sheetViews>
  <sheetFormatPr defaultColWidth="9.00390625" defaultRowHeight="13.5"/>
  <cols>
    <col min="1" max="1" width="3.125" style="1" customWidth="1"/>
    <col min="2" max="2" width="5.00390625" style="1" customWidth="1"/>
    <col min="3" max="3" width="17.00390625" style="1" customWidth="1"/>
    <col min="4" max="4" width="2.625" style="1" bestFit="1" customWidth="1"/>
    <col min="5" max="5" width="6.875" style="1" customWidth="1"/>
    <col min="6" max="6" width="14.125" style="1" customWidth="1"/>
    <col min="7" max="7" width="11.50390625" style="73" customWidth="1"/>
    <col min="8" max="12" width="12.25390625" style="1" customWidth="1"/>
    <col min="13" max="13" width="15.375" style="1" customWidth="1"/>
    <col min="14" max="16384" width="9.00390625" style="1" customWidth="1"/>
  </cols>
  <sheetData>
    <row r="1" spans="1:18" ht="15" customHeight="1">
      <c r="A1" s="4" t="s">
        <v>128</v>
      </c>
      <c r="L1" s="137" t="s">
        <v>206</v>
      </c>
      <c r="M1" s="137"/>
      <c r="N1" s="148"/>
      <c r="O1" s="148"/>
      <c r="P1" s="148"/>
      <c r="Q1" s="148"/>
      <c r="R1" s="148"/>
    </row>
    <row r="2" spans="1:18" ht="15" customHeight="1">
      <c r="A2" s="4" t="s">
        <v>129</v>
      </c>
      <c r="F2" s="139" t="s">
        <v>201</v>
      </c>
      <c r="G2" s="139"/>
      <c r="H2" s="139"/>
      <c r="I2" s="139"/>
      <c r="J2" s="139"/>
      <c r="K2" s="139"/>
      <c r="L2" s="137" t="s">
        <v>130</v>
      </c>
      <c r="M2" s="137"/>
      <c r="N2" s="148"/>
      <c r="O2" s="148"/>
      <c r="P2" s="148"/>
      <c r="Q2" s="148"/>
      <c r="R2" s="148"/>
    </row>
    <row r="3" spans="1:18" ht="15" customHeight="1">
      <c r="A3" s="4" t="s">
        <v>205</v>
      </c>
      <c r="F3" s="139"/>
      <c r="G3" s="139"/>
      <c r="H3" s="139"/>
      <c r="I3" s="139"/>
      <c r="J3" s="139"/>
      <c r="K3" s="139"/>
      <c r="L3" s="70" t="s">
        <v>131</v>
      </c>
      <c r="M3" s="70"/>
      <c r="N3" s="148"/>
      <c r="O3" s="148"/>
      <c r="P3" s="148"/>
      <c r="Q3" s="148"/>
      <c r="R3" s="148"/>
    </row>
    <row r="4" spans="1:18" ht="15" customHeight="1">
      <c r="A4" s="4" t="s">
        <v>132</v>
      </c>
      <c r="F4" s="139"/>
      <c r="G4" s="139"/>
      <c r="H4" s="139"/>
      <c r="I4" s="139"/>
      <c r="J4" s="139"/>
      <c r="K4" s="139"/>
      <c r="L4" s="70" t="s">
        <v>204</v>
      </c>
      <c r="M4" s="70"/>
      <c r="N4" s="148"/>
      <c r="O4" s="148"/>
      <c r="P4" s="148"/>
      <c r="Q4" s="148"/>
      <c r="R4" s="148"/>
    </row>
    <row r="5" spans="1:18" ht="15" customHeight="1">
      <c r="A5" s="74" t="s">
        <v>133</v>
      </c>
      <c r="F5" s="140"/>
      <c r="G5" s="140"/>
      <c r="H5" s="140"/>
      <c r="I5" s="140"/>
      <c r="J5" s="140"/>
      <c r="K5" s="140"/>
      <c r="N5" s="148"/>
      <c r="O5" s="148"/>
      <c r="P5" s="148"/>
      <c r="Q5" s="148"/>
      <c r="R5" s="148"/>
    </row>
    <row r="6" spans="1:18" s="2" customFormat="1" ht="10.5">
      <c r="A6" s="116" t="s">
        <v>134</v>
      </c>
      <c r="B6" s="117"/>
      <c r="C6" s="117"/>
      <c r="D6" s="117" t="s">
        <v>135</v>
      </c>
      <c r="E6" s="117"/>
      <c r="F6" s="117"/>
      <c r="G6" s="141" t="s">
        <v>136</v>
      </c>
      <c r="H6" s="75" t="s">
        <v>137</v>
      </c>
      <c r="I6" s="76" t="s">
        <v>138</v>
      </c>
      <c r="J6" s="76" t="s">
        <v>139</v>
      </c>
      <c r="K6" s="76" t="s">
        <v>140</v>
      </c>
      <c r="L6" s="76" t="s">
        <v>141</v>
      </c>
      <c r="M6" s="144" t="s">
        <v>142</v>
      </c>
      <c r="N6" s="152"/>
      <c r="O6" s="152"/>
      <c r="P6" s="152"/>
      <c r="Q6" s="152"/>
      <c r="R6" s="152"/>
    </row>
    <row r="7" spans="1:18" s="2" customFormat="1" ht="10.5">
      <c r="A7" s="118"/>
      <c r="B7" s="138"/>
      <c r="C7" s="138"/>
      <c r="D7" s="138"/>
      <c r="E7" s="138"/>
      <c r="F7" s="138"/>
      <c r="G7" s="142"/>
      <c r="H7" s="143" t="s">
        <v>143</v>
      </c>
      <c r="I7" s="138" t="s">
        <v>144</v>
      </c>
      <c r="J7" s="138" t="s">
        <v>127</v>
      </c>
      <c r="K7" s="138" t="s">
        <v>145</v>
      </c>
      <c r="L7" s="138" t="s">
        <v>146</v>
      </c>
      <c r="M7" s="145"/>
      <c r="N7" s="152"/>
      <c r="O7" s="152"/>
      <c r="P7" s="152"/>
      <c r="Q7" s="152"/>
      <c r="R7" s="152"/>
    </row>
    <row r="8" spans="1:18" s="2" customFormat="1" ht="10.5">
      <c r="A8" s="118"/>
      <c r="B8" s="138"/>
      <c r="C8" s="138"/>
      <c r="D8" s="138"/>
      <c r="E8" s="138"/>
      <c r="F8" s="138"/>
      <c r="G8" s="142"/>
      <c r="H8" s="143"/>
      <c r="I8" s="138"/>
      <c r="J8" s="138"/>
      <c r="K8" s="138"/>
      <c r="L8" s="138"/>
      <c r="M8" s="145"/>
      <c r="N8" s="152"/>
      <c r="O8" s="152"/>
      <c r="P8" s="152"/>
      <c r="Q8" s="152"/>
      <c r="R8" s="152"/>
    </row>
    <row r="9" spans="1:18" ht="10.5">
      <c r="A9" s="68" t="s">
        <v>147</v>
      </c>
      <c r="B9" s="77" t="s">
        <v>148</v>
      </c>
      <c r="C9" s="77"/>
      <c r="D9" s="37">
        <v>1</v>
      </c>
      <c r="E9" s="78" t="s">
        <v>149</v>
      </c>
      <c r="F9" s="79" t="s">
        <v>150</v>
      </c>
      <c r="G9" s="80">
        <v>26000</v>
      </c>
      <c r="H9" s="81">
        <v>3000</v>
      </c>
      <c r="I9" s="69">
        <v>10000</v>
      </c>
      <c r="J9" s="40">
        <v>37500</v>
      </c>
      <c r="K9" s="69">
        <v>0</v>
      </c>
      <c r="L9" s="40">
        <v>0</v>
      </c>
      <c r="M9" s="46">
        <f>SUM(H9:L9)</f>
        <v>50500</v>
      </c>
      <c r="N9" s="148"/>
      <c r="O9" s="148"/>
      <c r="P9" s="148"/>
      <c r="Q9" s="148"/>
      <c r="R9" s="148"/>
    </row>
    <row r="10" spans="1:18" ht="10.5">
      <c r="A10" s="67"/>
      <c r="B10" s="82" t="s">
        <v>151</v>
      </c>
      <c r="C10" s="77" t="s">
        <v>152</v>
      </c>
      <c r="D10" s="15">
        <v>2</v>
      </c>
      <c r="E10" s="4" t="s">
        <v>153</v>
      </c>
      <c r="F10" s="71"/>
      <c r="G10" s="83" t="s">
        <v>154</v>
      </c>
      <c r="H10" s="84">
        <f>H9/G9</f>
        <v>0.11538461538461539</v>
      </c>
      <c r="I10" s="69">
        <f>I9/G9</f>
        <v>0.38461538461538464</v>
      </c>
      <c r="J10" s="23">
        <f>J9/G9</f>
        <v>1.4423076923076923</v>
      </c>
      <c r="K10" s="69">
        <f>K9/G9</f>
        <v>0</v>
      </c>
      <c r="L10" s="23">
        <f>L9/G9</f>
        <v>0</v>
      </c>
      <c r="M10" s="46">
        <f>M9/G9</f>
        <v>1.9423076923076923</v>
      </c>
      <c r="N10" s="148"/>
      <c r="O10" s="148"/>
      <c r="P10" s="148"/>
      <c r="Q10" s="148"/>
      <c r="R10" s="148"/>
    </row>
    <row r="11" spans="1:18" ht="10.5">
      <c r="A11" s="67"/>
      <c r="B11" s="77" t="s">
        <v>155</v>
      </c>
      <c r="C11" s="77" t="s">
        <v>202</v>
      </c>
      <c r="D11" s="15">
        <v>3</v>
      </c>
      <c r="E11" s="4" t="s">
        <v>156</v>
      </c>
      <c r="F11" s="71"/>
      <c r="G11" s="80">
        <v>10700</v>
      </c>
      <c r="H11" s="84">
        <v>1500</v>
      </c>
      <c r="I11" s="69">
        <v>1600</v>
      </c>
      <c r="J11" s="23">
        <v>16592</v>
      </c>
      <c r="K11" s="69">
        <v>0</v>
      </c>
      <c r="L11" s="23">
        <v>0</v>
      </c>
      <c r="M11" s="46">
        <f>SUM(H11:L11)</f>
        <v>19692</v>
      </c>
      <c r="N11" s="148"/>
      <c r="O11" s="148"/>
      <c r="P11" s="148"/>
      <c r="Q11" s="148"/>
      <c r="R11" s="148"/>
    </row>
    <row r="12" spans="1:18" ht="10.5">
      <c r="A12" s="67"/>
      <c r="B12" s="77"/>
      <c r="C12" s="77"/>
      <c r="D12" s="15">
        <v>4</v>
      </c>
      <c r="E12" s="4" t="s">
        <v>157</v>
      </c>
      <c r="F12" s="71"/>
      <c r="G12" s="80">
        <v>20000</v>
      </c>
      <c r="H12" s="84">
        <v>2700</v>
      </c>
      <c r="I12" s="69">
        <v>7900</v>
      </c>
      <c r="J12" s="23">
        <v>28675.62</v>
      </c>
      <c r="K12" s="69">
        <v>0</v>
      </c>
      <c r="L12" s="23">
        <v>0</v>
      </c>
      <c r="M12" s="46">
        <f>SUM(H12:L12)</f>
        <v>39275.619999999995</v>
      </c>
      <c r="N12" s="148"/>
      <c r="O12" s="148"/>
      <c r="P12" s="148"/>
      <c r="Q12" s="148"/>
      <c r="R12" s="148"/>
    </row>
    <row r="13" spans="1:18" ht="10.5">
      <c r="A13" s="3"/>
      <c r="B13" s="4"/>
      <c r="C13" s="4"/>
      <c r="D13" s="15">
        <v>5</v>
      </c>
      <c r="E13" s="4" t="s">
        <v>198</v>
      </c>
      <c r="F13" s="71"/>
      <c r="G13" s="83" t="s">
        <v>154</v>
      </c>
      <c r="H13" s="84">
        <f>H12/G12</f>
        <v>0.135</v>
      </c>
      <c r="I13" s="69">
        <f>I12/G12</f>
        <v>0.395</v>
      </c>
      <c r="J13" s="23">
        <f>J12/G12</f>
        <v>1.433781</v>
      </c>
      <c r="K13" s="69">
        <f>K12/G12</f>
        <v>0</v>
      </c>
      <c r="L13" s="23">
        <f>L12/G12</f>
        <v>0</v>
      </c>
      <c r="M13" s="46">
        <f>M12/G12</f>
        <v>1.9637809999999998</v>
      </c>
      <c r="N13" s="148"/>
      <c r="O13" s="148"/>
      <c r="P13" s="148"/>
      <c r="Q13" s="148"/>
      <c r="R13" s="148"/>
    </row>
    <row r="14" spans="1:18" ht="10.5">
      <c r="A14" s="3"/>
      <c r="B14" s="4"/>
      <c r="C14" s="4"/>
      <c r="D14" s="15">
        <v>6</v>
      </c>
      <c r="E14" s="4" t="s">
        <v>158</v>
      </c>
      <c r="F14" s="71"/>
      <c r="G14" s="80">
        <f>G9-G12</f>
        <v>6000</v>
      </c>
      <c r="H14" s="84">
        <f>H9-H12</f>
        <v>300</v>
      </c>
      <c r="I14" s="69">
        <f>I9-I12</f>
        <v>2100</v>
      </c>
      <c r="J14" s="23">
        <f>J9-J12</f>
        <v>8824.380000000001</v>
      </c>
      <c r="K14" s="69">
        <v>0</v>
      </c>
      <c r="L14" s="23">
        <v>0</v>
      </c>
      <c r="M14" s="46">
        <f>SUM(H14:L14)</f>
        <v>11224.380000000001</v>
      </c>
      <c r="N14" s="148"/>
      <c r="O14" s="148"/>
      <c r="P14" s="148"/>
      <c r="Q14" s="148"/>
      <c r="R14" s="148"/>
    </row>
    <row r="15" spans="1:18" ht="10.5">
      <c r="A15" s="8"/>
      <c r="B15" s="11"/>
      <c r="C15" s="11"/>
      <c r="D15" s="16"/>
      <c r="E15" s="11"/>
      <c r="F15" s="72"/>
      <c r="G15" s="85"/>
      <c r="H15" s="86"/>
      <c r="I15" s="87"/>
      <c r="J15" s="88"/>
      <c r="K15" s="87"/>
      <c r="L15" s="88"/>
      <c r="M15" s="89"/>
      <c r="N15" s="148"/>
      <c r="O15" s="148"/>
      <c r="P15" s="148"/>
      <c r="Q15" s="148"/>
      <c r="R15" s="148"/>
    </row>
    <row r="16" spans="1:18" ht="10.5">
      <c r="A16" s="68" t="s">
        <v>159</v>
      </c>
      <c r="B16" s="77" t="s">
        <v>160</v>
      </c>
      <c r="C16" s="77"/>
      <c r="D16" s="15">
        <v>1</v>
      </c>
      <c r="E16" s="4" t="s">
        <v>161</v>
      </c>
      <c r="F16" s="90" t="s">
        <v>162</v>
      </c>
      <c r="G16" s="80">
        <v>224500</v>
      </c>
      <c r="H16" s="91">
        <v>0</v>
      </c>
      <c r="I16" s="92">
        <v>0</v>
      </c>
      <c r="J16" s="93">
        <v>0</v>
      </c>
      <c r="K16" s="92">
        <v>753000</v>
      </c>
      <c r="L16" s="93">
        <v>0</v>
      </c>
      <c r="M16" s="94">
        <f>SUM(H16:L16)</f>
        <v>753000</v>
      </c>
      <c r="N16" s="148"/>
      <c r="O16" s="148"/>
      <c r="P16" s="148"/>
      <c r="Q16" s="148"/>
      <c r="R16" s="148"/>
    </row>
    <row r="17" spans="1:18" ht="10.5">
      <c r="A17" s="67"/>
      <c r="B17" s="82" t="s">
        <v>163</v>
      </c>
      <c r="C17" s="77" t="s">
        <v>164</v>
      </c>
      <c r="D17" s="15">
        <v>2</v>
      </c>
      <c r="E17" s="4" t="s">
        <v>165</v>
      </c>
      <c r="F17" s="71"/>
      <c r="G17" s="83" t="s">
        <v>166</v>
      </c>
      <c r="H17" s="91">
        <f>H16/G16</f>
        <v>0</v>
      </c>
      <c r="I17" s="92">
        <f>I16/G16</f>
        <v>0</v>
      </c>
      <c r="J17" s="93">
        <f>J16/G16</f>
        <v>0</v>
      </c>
      <c r="K17" s="92">
        <f>K16/G16</f>
        <v>3.354120267260579</v>
      </c>
      <c r="L17" s="93">
        <f>L16/G16</f>
        <v>0</v>
      </c>
      <c r="M17" s="94">
        <f>M16/G16</f>
        <v>3.354120267260579</v>
      </c>
      <c r="N17" s="148"/>
      <c r="O17" s="148"/>
      <c r="P17" s="148"/>
      <c r="Q17" s="148"/>
      <c r="R17" s="148"/>
    </row>
    <row r="18" spans="1:18" ht="10.5">
      <c r="A18" s="67"/>
      <c r="B18" s="77" t="s">
        <v>167</v>
      </c>
      <c r="C18" s="77" t="s">
        <v>203</v>
      </c>
      <c r="D18" s="15">
        <v>3</v>
      </c>
      <c r="E18" s="4" t="s">
        <v>168</v>
      </c>
      <c r="F18" s="71"/>
      <c r="G18" s="80">
        <v>57700</v>
      </c>
      <c r="H18" s="91">
        <v>0</v>
      </c>
      <c r="I18" s="92">
        <v>0</v>
      </c>
      <c r="J18" s="93">
        <v>0</v>
      </c>
      <c r="K18" s="92">
        <v>193786</v>
      </c>
      <c r="L18" s="93">
        <v>0</v>
      </c>
      <c r="M18" s="94">
        <f>SUM(H18:L18)</f>
        <v>193786</v>
      </c>
      <c r="N18" s="148"/>
      <c r="O18" s="148"/>
      <c r="P18" s="148"/>
      <c r="Q18" s="148"/>
      <c r="R18" s="148"/>
    </row>
    <row r="19" spans="1:18" ht="10.5">
      <c r="A19" s="67"/>
      <c r="B19" s="77"/>
      <c r="C19" s="77"/>
      <c r="D19" s="15">
        <v>4</v>
      </c>
      <c r="E19" s="4" t="s">
        <v>169</v>
      </c>
      <c r="F19" s="71"/>
      <c r="G19" s="80">
        <v>112000</v>
      </c>
      <c r="H19" s="91">
        <v>0</v>
      </c>
      <c r="I19" s="92">
        <v>0</v>
      </c>
      <c r="J19" s="93">
        <v>0</v>
      </c>
      <c r="K19" s="92">
        <v>375673.88</v>
      </c>
      <c r="L19" s="93">
        <v>0</v>
      </c>
      <c r="M19" s="94">
        <f>SUM(H19:L19)</f>
        <v>375673.88</v>
      </c>
      <c r="N19" s="148"/>
      <c r="O19" s="148"/>
      <c r="P19" s="148"/>
      <c r="Q19" s="148"/>
      <c r="R19" s="148"/>
    </row>
    <row r="20" spans="1:18" ht="10.5">
      <c r="A20" s="3"/>
      <c r="B20" s="4"/>
      <c r="C20" s="4"/>
      <c r="D20" s="15">
        <v>5</v>
      </c>
      <c r="E20" s="4" t="s">
        <v>198</v>
      </c>
      <c r="F20" s="71"/>
      <c r="G20" s="83" t="s">
        <v>166</v>
      </c>
      <c r="H20" s="91">
        <f>H19/G19</f>
        <v>0</v>
      </c>
      <c r="I20" s="92">
        <f>I19/G19</f>
        <v>0</v>
      </c>
      <c r="J20" s="93">
        <f>J19/G19</f>
        <v>0</v>
      </c>
      <c r="K20" s="92">
        <f>K19/G19</f>
        <v>3.3542310714285715</v>
      </c>
      <c r="L20" s="93">
        <f>L19/G19</f>
        <v>0</v>
      </c>
      <c r="M20" s="94">
        <f>M19/G19</f>
        <v>3.3542310714285715</v>
      </c>
      <c r="N20" s="148"/>
      <c r="O20" s="148"/>
      <c r="P20" s="148"/>
      <c r="Q20" s="148"/>
      <c r="R20" s="148"/>
    </row>
    <row r="21" spans="1:18" ht="10.5">
      <c r="A21" s="8"/>
      <c r="B21" s="11"/>
      <c r="C21" s="11"/>
      <c r="D21" s="16"/>
      <c r="E21" s="11"/>
      <c r="F21" s="72"/>
      <c r="G21" s="85"/>
      <c r="H21" s="86"/>
      <c r="I21" s="87"/>
      <c r="J21" s="88"/>
      <c r="K21" s="87"/>
      <c r="L21" s="88"/>
      <c r="M21" s="89"/>
      <c r="N21" s="148"/>
      <c r="O21" s="148"/>
      <c r="P21" s="148"/>
      <c r="Q21" s="148"/>
      <c r="R21" s="148"/>
    </row>
    <row r="22" spans="1:18" ht="10.5">
      <c r="A22" s="68" t="s">
        <v>159</v>
      </c>
      <c r="B22" s="77" t="s">
        <v>160</v>
      </c>
      <c r="C22" s="77"/>
      <c r="D22" s="15">
        <v>1</v>
      </c>
      <c r="E22" s="4" t="s">
        <v>161</v>
      </c>
      <c r="F22" s="90" t="s">
        <v>162</v>
      </c>
      <c r="G22" s="80">
        <v>57000</v>
      </c>
      <c r="H22" s="91">
        <v>52000</v>
      </c>
      <c r="I22" s="92">
        <v>52000</v>
      </c>
      <c r="J22" s="93">
        <v>189000</v>
      </c>
      <c r="K22" s="92">
        <v>1257000</v>
      </c>
      <c r="L22" s="93">
        <v>0</v>
      </c>
      <c r="M22" s="94">
        <f>SUM(H22:L22)</f>
        <v>1550000</v>
      </c>
      <c r="N22" s="148"/>
      <c r="O22" s="148"/>
      <c r="P22" s="148"/>
      <c r="Q22" s="148"/>
      <c r="R22" s="148"/>
    </row>
    <row r="23" spans="1:18" ht="10.5">
      <c r="A23" s="67"/>
      <c r="B23" s="82" t="s">
        <v>170</v>
      </c>
      <c r="C23" s="77" t="s">
        <v>171</v>
      </c>
      <c r="D23" s="15">
        <v>2</v>
      </c>
      <c r="E23" s="4" t="s">
        <v>165</v>
      </c>
      <c r="F23" s="71"/>
      <c r="G23" s="83" t="s">
        <v>166</v>
      </c>
      <c r="H23" s="91">
        <f>H22/G22</f>
        <v>0.9122807017543859</v>
      </c>
      <c r="I23" s="92">
        <f>I22/H22</f>
        <v>1</v>
      </c>
      <c r="J23" s="93">
        <f>J22/I22</f>
        <v>3.6346153846153846</v>
      </c>
      <c r="K23" s="92">
        <f>K22/G22</f>
        <v>22.05263157894737</v>
      </c>
      <c r="L23" s="93">
        <f>L22/G22</f>
        <v>0</v>
      </c>
      <c r="M23" s="94">
        <f>M22/G22</f>
        <v>27.19298245614035</v>
      </c>
      <c r="N23" s="148"/>
      <c r="O23" s="148"/>
      <c r="P23" s="148"/>
      <c r="Q23" s="148"/>
      <c r="R23" s="148"/>
    </row>
    <row r="24" spans="1:18" ht="10.5">
      <c r="A24" s="67"/>
      <c r="B24" s="77" t="s">
        <v>167</v>
      </c>
      <c r="C24" s="77" t="s">
        <v>203</v>
      </c>
      <c r="D24" s="15">
        <v>3</v>
      </c>
      <c r="E24" s="4" t="s">
        <v>168</v>
      </c>
      <c r="F24" s="71"/>
      <c r="G24" s="80"/>
      <c r="H24" s="91">
        <v>8563.33</v>
      </c>
      <c r="I24" s="92">
        <v>32675</v>
      </c>
      <c r="J24" s="93">
        <v>42567</v>
      </c>
      <c r="K24" s="92">
        <v>421633.06</v>
      </c>
      <c r="L24" s="93">
        <v>0</v>
      </c>
      <c r="M24" s="94">
        <f>SUM(H24:L24)</f>
        <v>505438.39</v>
      </c>
      <c r="N24" s="148"/>
      <c r="O24" s="148"/>
      <c r="P24" s="148"/>
      <c r="Q24" s="148"/>
      <c r="R24" s="148"/>
    </row>
    <row r="25" spans="1:18" ht="10.5">
      <c r="A25" s="67"/>
      <c r="B25" s="77"/>
      <c r="C25" s="77"/>
      <c r="D25" s="15">
        <v>4</v>
      </c>
      <c r="E25" s="4" t="s">
        <v>169</v>
      </c>
      <c r="F25" s="71"/>
      <c r="G25" s="80">
        <v>27000</v>
      </c>
      <c r="H25" s="91">
        <v>27865.33</v>
      </c>
      <c r="I25" s="92">
        <v>38796.91</v>
      </c>
      <c r="J25" s="93">
        <v>128638</v>
      </c>
      <c r="K25" s="92">
        <v>595440.57</v>
      </c>
      <c r="L25" s="93">
        <v>0</v>
      </c>
      <c r="M25" s="94">
        <f>SUM(H25:L25)</f>
        <v>790740.8099999999</v>
      </c>
      <c r="N25" s="148"/>
      <c r="O25" s="148"/>
      <c r="P25" s="148"/>
      <c r="Q25" s="148"/>
      <c r="R25" s="148"/>
    </row>
    <row r="26" spans="1:18" ht="10.5">
      <c r="A26" s="3"/>
      <c r="B26" s="4"/>
      <c r="C26" s="4"/>
      <c r="D26" s="15">
        <v>5</v>
      </c>
      <c r="E26" s="4" t="s">
        <v>198</v>
      </c>
      <c r="F26" s="71"/>
      <c r="G26" s="83" t="s">
        <v>166</v>
      </c>
      <c r="H26" s="91">
        <f>H25/G25</f>
        <v>1.0320492592592594</v>
      </c>
      <c r="I26" s="92">
        <f>I25/H25</f>
        <v>1.3923003962271396</v>
      </c>
      <c r="J26" s="93">
        <f>J25/I25</f>
        <v>3.315676428870237</v>
      </c>
      <c r="K26" s="92">
        <f>K25/G25</f>
        <v>22.05335444444444</v>
      </c>
      <c r="L26" s="93">
        <f>L25/G25</f>
        <v>0</v>
      </c>
      <c r="M26" s="94">
        <f>M25/G25</f>
        <v>29.286696666666664</v>
      </c>
      <c r="N26" s="148"/>
      <c r="O26" s="148"/>
      <c r="P26" s="148"/>
      <c r="Q26" s="148"/>
      <c r="R26" s="148"/>
    </row>
    <row r="27" spans="1:18" ht="10.5">
      <c r="A27" s="3"/>
      <c r="B27" s="4"/>
      <c r="C27" s="4"/>
      <c r="D27" s="15">
        <v>6</v>
      </c>
      <c r="E27" s="4" t="s">
        <v>172</v>
      </c>
      <c r="F27" s="71"/>
      <c r="G27" s="80">
        <f>G22-G25</f>
        <v>30000</v>
      </c>
      <c r="H27" s="91">
        <f>H22-H25</f>
        <v>24134.67</v>
      </c>
      <c r="I27" s="92">
        <f>I22-I25</f>
        <v>13203.089999999997</v>
      </c>
      <c r="J27" s="93">
        <f>J22-J25</f>
        <v>60362</v>
      </c>
      <c r="K27" s="92">
        <f>K22-K25</f>
        <v>661559.43</v>
      </c>
      <c r="L27" s="93">
        <v>0</v>
      </c>
      <c r="M27" s="94">
        <f>SUM(H27:L27)</f>
        <v>759259.1900000001</v>
      </c>
      <c r="N27" s="148"/>
      <c r="O27" s="148"/>
      <c r="P27" s="148"/>
      <c r="Q27" s="148"/>
      <c r="R27" s="148"/>
    </row>
    <row r="28" spans="1:18" ht="10.5">
      <c r="A28" s="8"/>
      <c r="B28" s="11"/>
      <c r="C28" s="11"/>
      <c r="D28" s="16"/>
      <c r="E28" s="11"/>
      <c r="F28" s="72"/>
      <c r="G28" s="85"/>
      <c r="H28" s="86"/>
      <c r="I28" s="87"/>
      <c r="J28" s="88"/>
      <c r="K28" s="87"/>
      <c r="L28" s="88"/>
      <c r="M28" s="89"/>
      <c r="N28" s="148"/>
      <c r="O28" s="148"/>
      <c r="P28" s="148"/>
      <c r="Q28" s="148"/>
      <c r="R28" s="148"/>
    </row>
    <row r="29" spans="1:18" ht="10.5">
      <c r="A29" s="68" t="s">
        <v>173</v>
      </c>
      <c r="B29" s="77" t="s">
        <v>174</v>
      </c>
      <c r="C29" s="77"/>
      <c r="D29" s="15">
        <v>1</v>
      </c>
      <c r="E29" s="4" t="s">
        <v>161</v>
      </c>
      <c r="F29" s="90" t="s">
        <v>162</v>
      </c>
      <c r="G29" s="80">
        <v>49500</v>
      </c>
      <c r="H29" s="91">
        <v>662000</v>
      </c>
      <c r="I29" s="92">
        <v>9650000</v>
      </c>
      <c r="J29" s="93">
        <v>384000</v>
      </c>
      <c r="K29" s="92">
        <v>354000</v>
      </c>
      <c r="L29" s="93">
        <v>0</v>
      </c>
      <c r="M29" s="94">
        <f>SUM(H29:L29)</f>
        <v>11050000</v>
      </c>
      <c r="N29" s="148"/>
      <c r="O29" s="148"/>
      <c r="P29" s="148"/>
      <c r="Q29" s="148"/>
      <c r="R29" s="148"/>
    </row>
    <row r="30" spans="1:18" ht="10.5">
      <c r="A30" s="67"/>
      <c r="B30" s="82" t="s">
        <v>175</v>
      </c>
      <c r="C30" s="77" t="s">
        <v>176</v>
      </c>
      <c r="D30" s="15">
        <v>2</v>
      </c>
      <c r="E30" s="4" t="s">
        <v>165</v>
      </c>
      <c r="F30" s="71"/>
      <c r="G30" s="83" t="s">
        <v>166</v>
      </c>
      <c r="H30" s="91">
        <f>H29/G29</f>
        <v>13.373737373737374</v>
      </c>
      <c r="I30" s="92">
        <f>I29/G29</f>
        <v>194.94949494949495</v>
      </c>
      <c r="J30" s="93">
        <f>J29/G29</f>
        <v>7.757575757575758</v>
      </c>
      <c r="K30" s="92">
        <f>K29/G29</f>
        <v>7.151515151515151</v>
      </c>
      <c r="L30" s="93">
        <f>L29/H29</f>
        <v>0</v>
      </c>
      <c r="M30" s="94">
        <f>M29/G29</f>
        <v>223.23232323232324</v>
      </c>
      <c r="N30" s="148"/>
      <c r="O30" s="148"/>
      <c r="P30" s="148"/>
      <c r="Q30" s="148"/>
      <c r="R30" s="148"/>
    </row>
    <row r="31" spans="1:18" ht="10.5">
      <c r="A31" s="67"/>
      <c r="B31" s="77" t="s">
        <v>167</v>
      </c>
      <c r="C31" s="77" t="s">
        <v>203</v>
      </c>
      <c r="D31" s="15">
        <v>3</v>
      </c>
      <c r="E31" s="4" t="s">
        <v>168</v>
      </c>
      <c r="F31" s="71"/>
      <c r="G31" s="80">
        <v>9568</v>
      </c>
      <c r="H31" s="91">
        <v>147298.33</v>
      </c>
      <c r="I31" s="92">
        <v>1916858</v>
      </c>
      <c r="J31" s="93">
        <v>73867</v>
      </c>
      <c r="K31" s="92">
        <v>37198</v>
      </c>
      <c r="L31" s="93">
        <v>0</v>
      </c>
      <c r="M31" s="94">
        <f>SUM(H31:L31)</f>
        <v>2175221.33</v>
      </c>
      <c r="N31" s="148"/>
      <c r="O31" s="148"/>
      <c r="P31" s="148"/>
      <c r="Q31" s="148"/>
      <c r="R31" s="148"/>
    </row>
    <row r="32" spans="1:18" ht="10.5">
      <c r="A32" s="67"/>
      <c r="B32" s="77"/>
      <c r="C32" s="77"/>
      <c r="D32" s="15">
        <v>4</v>
      </c>
      <c r="E32" s="4" t="s">
        <v>169</v>
      </c>
      <c r="F32" s="71"/>
      <c r="G32" s="80">
        <v>27300</v>
      </c>
      <c r="H32" s="91">
        <v>431340.1</v>
      </c>
      <c r="I32" s="92">
        <v>5140044.25</v>
      </c>
      <c r="J32" s="93">
        <v>253071.45</v>
      </c>
      <c r="K32" s="92">
        <v>192544.2</v>
      </c>
      <c r="L32" s="93">
        <v>0</v>
      </c>
      <c r="M32" s="94">
        <f>SUM(H32:L32)</f>
        <v>6017000</v>
      </c>
      <c r="N32" s="148"/>
      <c r="O32" s="148"/>
      <c r="P32" s="148"/>
      <c r="Q32" s="148"/>
      <c r="R32" s="148"/>
    </row>
    <row r="33" spans="1:18" ht="10.5">
      <c r="A33" s="3"/>
      <c r="B33" s="4"/>
      <c r="C33" s="4"/>
      <c r="D33" s="15">
        <v>5</v>
      </c>
      <c r="E33" s="4" t="s">
        <v>198</v>
      </c>
      <c r="F33" s="71"/>
      <c r="G33" s="83" t="s">
        <v>166</v>
      </c>
      <c r="H33" s="91">
        <f>H32/G32</f>
        <v>15.800003663003663</v>
      </c>
      <c r="I33" s="92">
        <f>I32/G32</f>
        <v>188.28000915750917</v>
      </c>
      <c r="J33" s="93">
        <f>J32/G32</f>
        <v>9.270016483516484</v>
      </c>
      <c r="K33" s="92">
        <f>K32/G32</f>
        <v>7.052901098901099</v>
      </c>
      <c r="L33" s="93">
        <f>L32/H32</f>
        <v>0</v>
      </c>
      <c r="M33" s="94">
        <f>M32/G32</f>
        <v>220.4029304029304</v>
      </c>
      <c r="N33" s="148"/>
      <c r="O33" s="148"/>
      <c r="P33" s="148"/>
      <c r="Q33" s="148"/>
      <c r="R33" s="148"/>
    </row>
    <row r="34" spans="1:18" ht="10.5">
      <c r="A34" s="3"/>
      <c r="B34" s="4"/>
      <c r="C34" s="4"/>
      <c r="D34" s="15">
        <v>6</v>
      </c>
      <c r="E34" s="4" t="s">
        <v>172</v>
      </c>
      <c r="F34" s="71"/>
      <c r="G34" s="80">
        <f aca="true" t="shared" si="0" ref="G34:M34">G29-G32</f>
        <v>22200</v>
      </c>
      <c r="H34" s="91">
        <f t="shared" si="0"/>
        <v>230659.90000000002</v>
      </c>
      <c r="I34" s="92">
        <f t="shared" si="0"/>
        <v>4509955.75</v>
      </c>
      <c r="J34" s="93">
        <f t="shared" si="0"/>
        <v>130928.54999999999</v>
      </c>
      <c r="K34" s="92">
        <f t="shared" si="0"/>
        <v>161455.8</v>
      </c>
      <c r="L34" s="93">
        <f t="shared" si="0"/>
        <v>0</v>
      </c>
      <c r="M34" s="94">
        <f t="shared" si="0"/>
        <v>5033000</v>
      </c>
      <c r="N34" s="148"/>
      <c r="O34" s="148"/>
      <c r="P34" s="148"/>
      <c r="Q34" s="148"/>
      <c r="R34" s="148"/>
    </row>
    <row r="35" spans="1:18" ht="10.5">
      <c r="A35" s="3"/>
      <c r="B35" s="4"/>
      <c r="C35" s="4"/>
      <c r="D35" s="15"/>
      <c r="E35" s="4"/>
      <c r="F35" s="71"/>
      <c r="G35" s="95"/>
      <c r="H35" s="91"/>
      <c r="I35" s="92"/>
      <c r="J35" s="93"/>
      <c r="K35" s="92"/>
      <c r="L35" s="93"/>
      <c r="M35" s="94"/>
      <c r="N35" s="148"/>
      <c r="O35" s="148"/>
      <c r="P35" s="148"/>
      <c r="Q35" s="148"/>
      <c r="R35" s="148"/>
    </row>
    <row r="36" spans="1:18" ht="10.5">
      <c r="A36" s="96" t="s">
        <v>173</v>
      </c>
      <c r="B36" s="97" t="s">
        <v>174</v>
      </c>
      <c r="C36" s="97"/>
      <c r="D36" s="37">
        <v>1</v>
      </c>
      <c r="E36" s="78" t="s">
        <v>161</v>
      </c>
      <c r="F36" s="79" t="s">
        <v>177</v>
      </c>
      <c r="G36" s="98">
        <v>3590</v>
      </c>
      <c r="H36" s="99">
        <v>0</v>
      </c>
      <c r="I36" s="100">
        <v>4130000</v>
      </c>
      <c r="J36" s="101">
        <v>723500</v>
      </c>
      <c r="K36" s="100">
        <v>897500</v>
      </c>
      <c r="L36" s="101">
        <v>0</v>
      </c>
      <c r="M36" s="102">
        <f>SUM(H36:L36)</f>
        <v>5751000</v>
      </c>
      <c r="N36" s="148"/>
      <c r="O36" s="148"/>
      <c r="P36" s="148"/>
      <c r="Q36" s="148"/>
      <c r="R36" s="148"/>
    </row>
    <row r="37" spans="1:18" ht="10.5">
      <c r="A37" s="67"/>
      <c r="B37" s="82" t="s">
        <v>178</v>
      </c>
      <c r="C37" s="77" t="s">
        <v>179</v>
      </c>
      <c r="D37" s="15">
        <v>2</v>
      </c>
      <c r="E37" s="4" t="s">
        <v>165</v>
      </c>
      <c r="F37" s="71"/>
      <c r="G37" s="83" t="s">
        <v>166</v>
      </c>
      <c r="H37" s="91">
        <f>H36/G36</f>
        <v>0</v>
      </c>
      <c r="I37" s="92">
        <f>I36/G36</f>
        <v>1150.41782729805</v>
      </c>
      <c r="J37" s="93">
        <f>J36/G36</f>
        <v>201.53203342618386</v>
      </c>
      <c r="K37" s="92">
        <f>K36/G36</f>
        <v>250</v>
      </c>
      <c r="L37" s="93">
        <f>L36/G36</f>
        <v>0</v>
      </c>
      <c r="M37" s="94">
        <f>M36/G36</f>
        <v>1601.949860724234</v>
      </c>
      <c r="N37" s="148"/>
      <c r="O37" s="148"/>
      <c r="P37" s="148"/>
      <c r="Q37" s="148"/>
      <c r="R37" s="148"/>
    </row>
    <row r="38" spans="1:18" ht="10.5">
      <c r="A38" s="67"/>
      <c r="B38" s="77" t="s">
        <v>167</v>
      </c>
      <c r="C38" s="77" t="s">
        <v>203</v>
      </c>
      <c r="D38" s="15">
        <v>3</v>
      </c>
      <c r="E38" s="4" t="s">
        <v>168</v>
      </c>
      <c r="F38" s="71"/>
      <c r="G38" s="80">
        <v>1513.67</v>
      </c>
      <c r="H38" s="91">
        <v>0</v>
      </c>
      <c r="I38" s="92">
        <v>1745471.25</v>
      </c>
      <c r="J38" s="93">
        <v>112500</v>
      </c>
      <c r="K38" s="92">
        <v>378417.5</v>
      </c>
      <c r="L38" s="93">
        <v>0</v>
      </c>
      <c r="M38" s="94">
        <f>SUM(H38:L38)</f>
        <v>2236388.75</v>
      </c>
      <c r="N38" s="148"/>
      <c r="O38" s="148"/>
      <c r="P38" s="148"/>
      <c r="Q38" s="148"/>
      <c r="R38" s="148"/>
    </row>
    <row r="39" spans="1:18" ht="10.5">
      <c r="A39" s="67"/>
      <c r="B39" s="77"/>
      <c r="C39" s="77"/>
      <c r="D39" s="15">
        <v>4</v>
      </c>
      <c r="E39" s="4" t="s">
        <v>169</v>
      </c>
      <c r="F39" s="71"/>
      <c r="G39" s="80">
        <v>1952</v>
      </c>
      <c r="H39" s="91">
        <v>0</v>
      </c>
      <c r="I39" s="92">
        <v>3844152</v>
      </c>
      <c r="J39" s="93">
        <v>150132</v>
      </c>
      <c r="K39" s="92">
        <v>488159.38</v>
      </c>
      <c r="L39" s="93">
        <v>0</v>
      </c>
      <c r="M39" s="94">
        <f>SUM(H39:L39)</f>
        <v>4482443.38</v>
      </c>
      <c r="N39" s="148"/>
      <c r="O39" s="148"/>
      <c r="P39" s="148"/>
      <c r="Q39" s="148"/>
      <c r="R39" s="148"/>
    </row>
    <row r="40" spans="1:18" ht="10.5">
      <c r="A40" s="3"/>
      <c r="B40" s="4"/>
      <c r="C40" s="4"/>
      <c r="D40" s="15">
        <v>5</v>
      </c>
      <c r="E40" s="4" t="s">
        <v>198</v>
      </c>
      <c r="F40" s="71"/>
      <c r="G40" s="83" t="s">
        <v>166</v>
      </c>
      <c r="H40" s="91">
        <f>H39/G39</f>
        <v>0</v>
      </c>
      <c r="I40" s="92">
        <f>I39/G39</f>
        <v>1969.3401639344263</v>
      </c>
      <c r="J40" s="93">
        <f>J39/G39</f>
        <v>76.91188524590164</v>
      </c>
      <c r="K40" s="92">
        <f>K39/G39</f>
        <v>250.08164959016395</v>
      </c>
      <c r="L40" s="93">
        <f>L39/G39</f>
        <v>0</v>
      </c>
      <c r="M40" s="94">
        <f>M39/G39</f>
        <v>2296.3336987704915</v>
      </c>
      <c r="N40" s="148"/>
      <c r="O40" s="148"/>
      <c r="P40" s="148"/>
      <c r="Q40" s="148"/>
      <c r="R40" s="148"/>
    </row>
    <row r="41" spans="1:18" ht="10.5">
      <c r="A41" s="3"/>
      <c r="B41" s="4"/>
      <c r="C41" s="4"/>
      <c r="D41" s="15">
        <v>6</v>
      </c>
      <c r="E41" s="4" t="s">
        <v>172</v>
      </c>
      <c r="F41" s="71"/>
      <c r="G41" s="80">
        <f aca="true" t="shared" si="1" ref="G41:M41">G36-G39</f>
        <v>1638</v>
      </c>
      <c r="H41" s="91">
        <f t="shared" si="1"/>
        <v>0</v>
      </c>
      <c r="I41" s="92">
        <f t="shared" si="1"/>
        <v>285848</v>
      </c>
      <c r="J41" s="93">
        <f t="shared" si="1"/>
        <v>573368</v>
      </c>
      <c r="K41" s="92">
        <f t="shared" si="1"/>
        <v>409340.62</v>
      </c>
      <c r="L41" s="93">
        <f t="shared" si="1"/>
        <v>0</v>
      </c>
      <c r="M41" s="94">
        <f t="shared" si="1"/>
        <v>1268556.62</v>
      </c>
      <c r="N41" s="148"/>
      <c r="O41" s="148"/>
      <c r="P41" s="148"/>
      <c r="Q41" s="148"/>
      <c r="R41" s="148"/>
    </row>
    <row r="42" spans="1:18" ht="10.5">
      <c r="A42" s="8"/>
      <c r="B42" s="11"/>
      <c r="C42" s="11"/>
      <c r="D42" s="16"/>
      <c r="E42" s="11"/>
      <c r="F42" s="72"/>
      <c r="G42" s="85"/>
      <c r="H42" s="86"/>
      <c r="I42" s="87"/>
      <c r="J42" s="88"/>
      <c r="K42" s="87"/>
      <c r="L42" s="88"/>
      <c r="M42" s="89"/>
      <c r="N42" s="148"/>
      <c r="O42" s="148"/>
      <c r="P42" s="148"/>
      <c r="Q42" s="148"/>
      <c r="R42" s="148"/>
    </row>
    <row r="43" spans="1:18" ht="10.5">
      <c r="A43" s="68" t="s">
        <v>173</v>
      </c>
      <c r="B43" s="77" t="s">
        <v>174</v>
      </c>
      <c r="C43" s="77"/>
      <c r="D43" s="15">
        <v>1</v>
      </c>
      <c r="E43" s="4" t="s">
        <v>161</v>
      </c>
      <c r="F43" s="90" t="s">
        <v>180</v>
      </c>
      <c r="G43" s="80">
        <v>157000</v>
      </c>
      <c r="H43" s="91">
        <v>2350000</v>
      </c>
      <c r="I43" s="92">
        <v>3140000</v>
      </c>
      <c r="J43" s="93">
        <v>1570000</v>
      </c>
      <c r="K43" s="92">
        <v>0</v>
      </c>
      <c r="L43" s="93">
        <v>0</v>
      </c>
      <c r="M43" s="94">
        <f>SUM(H43:L43)</f>
        <v>7060000</v>
      </c>
      <c r="N43" s="148"/>
      <c r="O43" s="148"/>
      <c r="P43" s="148"/>
      <c r="Q43" s="148"/>
      <c r="R43" s="148"/>
    </row>
    <row r="44" spans="1:18" ht="10.5">
      <c r="A44" s="67"/>
      <c r="B44" s="82" t="s">
        <v>181</v>
      </c>
      <c r="C44" s="77" t="s">
        <v>182</v>
      </c>
      <c r="D44" s="15">
        <v>2</v>
      </c>
      <c r="E44" s="4" t="s">
        <v>165</v>
      </c>
      <c r="F44" s="71"/>
      <c r="G44" s="83" t="s">
        <v>166</v>
      </c>
      <c r="H44" s="91">
        <f>H43/G43</f>
        <v>14.968152866242038</v>
      </c>
      <c r="I44" s="92">
        <f>I43/G43</f>
        <v>20</v>
      </c>
      <c r="J44" s="93">
        <f>J43/G43</f>
        <v>10</v>
      </c>
      <c r="K44" s="92">
        <f>K43/G43</f>
        <v>0</v>
      </c>
      <c r="L44" s="93">
        <f>L43/G43</f>
        <v>0</v>
      </c>
      <c r="M44" s="94">
        <f>M43/G43</f>
        <v>44.968152866242036</v>
      </c>
      <c r="N44" s="148"/>
      <c r="O44" s="148"/>
      <c r="P44" s="148"/>
      <c r="Q44" s="148"/>
      <c r="R44" s="148"/>
    </row>
    <row r="45" spans="1:18" ht="10.5">
      <c r="A45" s="67"/>
      <c r="B45" s="77" t="s">
        <v>167</v>
      </c>
      <c r="C45" s="77" t="s">
        <v>203</v>
      </c>
      <c r="D45" s="15">
        <v>3</v>
      </c>
      <c r="E45" s="4" t="s">
        <v>168</v>
      </c>
      <c r="F45" s="71"/>
      <c r="G45" s="80">
        <v>30300</v>
      </c>
      <c r="H45" s="91">
        <v>454500.6</v>
      </c>
      <c r="I45" s="92">
        <v>607140.5</v>
      </c>
      <c r="J45" s="93">
        <v>126398.66</v>
      </c>
      <c r="K45" s="92">
        <v>0</v>
      </c>
      <c r="L45" s="93">
        <v>0</v>
      </c>
      <c r="M45" s="94">
        <f>SUM(H45:L45)</f>
        <v>1188039.76</v>
      </c>
      <c r="N45" s="148"/>
      <c r="O45" s="148"/>
      <c r="P45" s="148"/>
      <c r="Q45" s="148"/>
      <c r="R45" s="148"/>
    </row>
    <row r="46" spans="1:18" ht="10.5">
      <c r="A46" s="67"/>
      <c r="B46" s="77"/>
      <c r="C46" s="77"/>
      <c r="D46" s="15">
        <v>4</v>
      </c>
      <c r="E46" s="4" t="s">
        <v>169</v>
      </c>
      <c r="F46" s="71"/>
      <c r="G46" s="80">
        <v>59800</v>
      </c>
      <c r="H46" s="91">
        <v>826807.5</v>
      </c>
      <c r="I46" s="92">
        <v>1408123.3</v>
      </c>
      <c r="J46" s="93">
        <v>261468.51</v>
      </c>
      <c r="K46" s="92">
        <v>0</v>
      </c>
      <c r="L46" s="93">
        <v>0</v>
      </c>
      <c r="M46" s="94">
        <f>SUM(H46:L46)</f>
        <v>2496399.3099999996</v>
      </c>
      <c r="N46" s="148"/>
      <c r="O46" s="148"/>
      <c r="P46" s="148"/>
      <c r="Q46" s="148"/>
      <c r="R46" s="148"/>
    </row>
    <row r="47" spans="1:18" ht="10.5">
      <c r="A47" s="3"/>
      <c r="B47" s="4"/>
      <c r="C47" s="4"/>
      <c r="D47" s="15">
        <v>5</v>
      </c>
      <c r="E47" s="4" t="s">
        <v>198</v>
      </c>
      <c r="F47" s="71"/>
      <c r="G47" s="83" t="s">
        <v>166</v>
      </c>
      <c r="H47" s="91">
        <f>H46/G46</f>
        <v>13.82621237458194</v>
      </c>
      <c r="I47" s="92">
        <f>I46/G46</f>
        <v>23.54721237458194</v>
      </c>
      <c r="J47" s="93">
        <f>J46/G46</f>
        <v>4.372383110367893</v>
      </c>
      <c r="K47" s="92">
        <f>K46/G46</f>
        <v>0</v>
      </c>
      <c r="L47" s="93">
        <f>L46/G46</f>
        <v>0</v>
      </c>
      <c r="M47" s="94">
        <f>M46/G46</f>
        <v>41.745807859531766</v>
      </c>
      <c r="N47" s="148"/>
      <c r="O47" s="148"/>
      <c r="P47" s="148"/>
      <c r="Q47" s="148"/>
      <c r="R47" s="148"/>
    </row>
    <row r="48" spans="1:18" ht="10.5">
      <c r="A48" s="3"/>
      <c r="B48" s="4"/>
      <c r="C48" s="4"/>
      <c r="D48" s="15">
        <v>6</v>
      </c>
      <c r="E48" s="4" t="s">
        <v>172</v>
      </c>
      <c r="F48" s="71"/>
      <c r="G48" s="80">
        <f aca="true" t="shared" si="2" ref="G48:M48">G43-G46</f>
        <v>97200</v>
      </c>
      <c r="H48" s="91">
        <f t="shared" si="2"/>
        <v>1523192.5</v>
      </c>
      <c r="I48" s="92">
        <f t="shared" si="2"/>
        <v>1731876.7</v>
      </c>
      <c r="J48" s="93">
        <f t="shared" si="2"/>
        <v>1308531.49</v>
      </c>
      <c r="K48" s="92">
        <f t="shared" si="2"/>
        <v>0</v>
      </c>
      <c r="L48" s="93">
        <f t="shared" si="2"/>
        <v>0</v>
      </c>
      <c r="M48" s="94">
        <f t="shared" si="2"/>
        <v>4563600.69</v>
      </c>
      <c r="N48" s="148"/>
      <c r="O48" s="148"/>
      <c r="P48" s="148"/>
      <c r="Q48" s="148"/>
      <c r="R48" s="148"/>
    </row>
    <row r="49" spans="1:18" ht="10.5">
      <c r="A49" s="5"/>
      <c r="B49" s="6"/>
      <c r="C49" s="6"/>
      <c r="D49" s="17"/>
      <c r="E49" s="6"/>
      <c r="F49" s="56"/>
      <c r="G49" s="103"/>
      <c r="H49" s="104"/>
      <c r="I49" s="105"/>
      <c r="J49" s="106"/>
      <c r="K49" s="105"/>
      <c r="L49" s="106"/>
      <c r="M49" s="107"/>
      <c r="N49" s="148"/>
      <c r="O49" s="148"/>
      <c r="P49" s="148"/>
      <c r="Q49" s="148"/>
      <c r="R49" s="148"/>
    </row>
    <row r="50" spans="1:18" ht="10.5">
      <c r="A50" s="156"/>
      <c r="B50" s="156"/>
      <c r="C50" s="156"/>
      <c r="D50" s="156"/>
      <c r="E50" s="156"/>
      <c r="F50" s="156"/>
      <c r="G50" s="157"/>
      <c r="H50" s="157"/>
      <c r="I50" s="157"/>
      <c r="J50" s="157"/>
      <c r="K50" s="157"/>
      <c r="L50" s="157"/>
      <c r="M50" s="157"/>
      <c r="N50" s="148"/>
      <c r="O50" s="148"/>
      <c r="P50" s="148"/>
      <c r="Q50" s="148"/>
      <c r="R50" s="148"/>
    </row>
    <row r="51" spans="1:18" ht="10.5">
      <c r="A51" s="148"/>
      <c r="B51" s="148"/>
      <c r="C51" s="148"/>
      <c r="D51" s="148"/>
      <c r="E51" s="148"/>
      <c r="F51" s="148"/>
      <c r="G51" s="158"/>
      <c r="H51" s="154"/>
      <c r="I51" s="154"/>
      <c r="J51" s="154"/>
      <c r="K51" s="154"/>
      <c r="L51" s="154"/>
      <c r="M51" s="154"/>
      <c r="N51" s="148"/>
      <c r="O51" s="148"/>
      <c r="P51" s="148"/>
      <c r="Q51" s="148"/>
      <c r="R51" s="148"/>
    </row>
    <row r="52" spans="1:18" ht="10.5">
      <c r="A52" s="148"/>
      <c r="B52" s="148"/>
      <c r="C52" s="148"/>
      <c r="D52" s="148"/>
      <c r="E52" s="148"/>
      <c r="F52" s="148"/>
      <c r="G52" s="15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</row>
    <row r="53" spans="1:18" ht="10.5">
      <c r="A53" s="148"/>
      <c r="B53" s="148"/>
      <c r="C53" s="148"/>
      <c r="D53" s="148"/>
      <c r="E53" s="148"/>
      <c r="F53" s="148"/>
      <c r="G53" s="158"/>
      <c r="H53" s="148"/>
      <c r="I53" s="148"/>
      <c r="J53" s="158"/>
      <c r="K53" s="158"/>
      <c r="L53" s="148"/>
      <c r="M53" s="148"/>
      <c r="N53" s="148"/>
      <c r="O53" s="148"/>
      <c r="P53" s="148"/>
      <c r="Q53" s="148"/>
      <c r="R53" s="148"/>
    </row>
    <row r="54" spans="1:18" ht="10.5">
      <c r="A54" s="148"/>
      <c r="B54" s="148"/>
      <c r="C54" s="148"/>
      <c r="D54" s="148"/>
      <c r="E54" s="148"/>
      <c r="F54" s="148"/>
      <c r="G54" s="15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</row>
    <row r="55" spans="1:18" ht="10.5">
      <c r="A55" s="148"/>
      <c r="B55" s="148"/>
      <c r="C55" s="148"/>
      <c r="D55" s="148"/>
      <c r="E55" s="148"/>
      <c r="F55" s="148"/>
      <c r="G55" s="15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</row>
    <row r="56" spans="1:18" ht="10.5">
      <c r="A56" s="148"/>
      <c r="B56" s="148"/>
      <c r="C56" s="148"/>
      <c r="D56" s="148"/>
      <c r="E56" s="148"/>
      <c r="F56" s="148"/>
      <c r="G56" s="15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</row>
    <row r="57" spans="1:18" ht="10.5">
      <c r="A57" s="148"/>
      <c r="B57" s="148"/>
      <c r="C57" s="148"/>
      <c r="D57" s="148"/>
      <c r="E57" s="148"/>
      <c r="F57" s="148"/>
      <c r="G57" s="15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</row>
    <row r="58" spans="1:18" ht="10.5">
      <c r="A58" s="148"/>
      <c r="B58" s="148"/>
      <c r="C58" s="148"/>
      <c r="D58" s="148"/>
      <c r="E58" s="148"/>
      <c r="F58" s="148"/>
      <c r="G58" s="15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</row>
    <row r="59" spans="1:18" ht="10.5">
      <c r="A59" s="148"/>
      <c r="B59" s="148"/>
      <c r="C59" s="148"/>
      <c r="D59" s="148"/>
      <c r="E59" s="148"/>
      <c r="F59" s="148"/>
      <c r="G59" s="15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</row>
    <row r="60" spans="1:18" ht="10.5">
      <c r="A60" s="148"/>
      <c r="B60" s="148"/>
      <c r="C60" s="148"/>
      <c r="D60" s="148"/>
      <c r="E60" s="148"/>
      <c r="F60" s="148"/>
      <c r="G60" s="15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</row>
    <row r="61" spans="1:18" ht="10.5">
      <c r="A61" s="148"/>
      <c r="B61" s="148"/>
      <c r="C61" s="148"/>
      <c r="D61" s="148"/>
      <c r="E61" s="148"/>
      <c r="F61" s="148"/>
      <c r="G61" s="15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</row>
    <row r="62" spans="1:18" ht="10.5">
      <c r="A62" s="148"/>
      <c r="B62" s="148"/>
      <c r="C62" s="148"/>
      <c r="D62" s="148"/>
      <c r="E62" s="148"/>
      <c r="F62" s="148"/>
      <c r="G62" s="15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</row>
    <row r="63" spans="1:18" ht="10.5">
      <c r="A63" s="148"/>
      <c r="B63" s="148"/>
      <c r="C63" s="148"/>
      <c r="D63" s="148"/>
      <c r="E63" s="148"/>
      <c r="F63" s="148"/>
      <c r="G63" s="15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</row>
    <row r="64" spans="1:18" ht="10.5">
      <c r="A64" s="148"/>
      <c r="B64" s="148"/>
      <c r="C64" s="148"/>
      <c r="D64" s="148"/>
      <c r="E64" s="148"/>
      <c r="F64" s="148"/>
      <c r="G64" s="15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</row>
    <row r="65" spans="1:18" ht="10.5">
      <c r="A65" s="148"/>
      <c r="B65" s="148"/>
      <c r="C65" s="148"/>
      <c r="D65" s="148"/>
      <c r="E65" s="148"/>
      <c r="F65" s="148"/>
      <c r="G65" s="15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</row>
    <row r="66" spans="1:18" ht="10.5">
      <c r="A66" s="148"/>
      <c r="B66" s="148"/>
      <c r="C66" s="148"/>
      <c r="D66" s="148"/>
      <c r="E66" s="148"/>
      <c r="F66" s="148"/>
      <c r="G66" s="15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</row>
    <row r="67" spans="1:18" ht="10.5">
      <c r="A67" s="148"/>
      <c r="B67" s="148"/>
      <c r="C67" s="148"/>
      <c r="D67" s="148"/>
      <c r="E67" s="148"/>
      <c r="F67" s="148"/>
      <c r="G67" s="15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</row>
    <row r="68" spans="1:18" ht="10.5">
      <c r="A68" s="148"/>
      <c r="B68" s="148"/>
      <c r="C68" s="148"/>
      <c r="D68" s="148"/>
      <c r="E68" s="148"/>
      <c r="F68" s="148"/>
      <c r="G68" s="15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</row>
    <row r="69" spans="1:18" ht="10.5">
      <c r="A69" s="148"/>
      <c r="B69" s="148"/>
      <c r="C69" s="148"/>
      <c r="D69" s="148"/>
      <c r="E69" s="148"/>
      <c r="F69" s="148"/>
      <c r="G69" s="15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</row>
    <row r="70" spans="1:18" ht="10.5">
      <c r="A70" s="148"/>
      <c r="B70" s="148"/>
      <c r="C70" s="148"/>
      <c r="D70" s="148"/>
      <c r="E70" s="148"/>
      <c r="F70" s="148"/>
      <c r="G70" s="15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</row>
    <row r="71" spans="1:18" ht="10.5">
      <c r="A71" s="148"/>
      <c r="B71" s="148"/>
      <c r="C71" s="148"/>
      <c r="D71" s="148"/>
      <c r="E71" s="148"/>
      <c r="F71" s="148"/>
      <c r="G71" s="15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</row>
    <row r="72" spans="1:18" ht="10.5">
      <c r="A72" s="148"/>
      <c r="B72" s="148"/>
      <c r="C72" s="148"/>
      <c r="D72" s="148"/>
      <c r="E72" s="148"/>
      <c r="F72" s="148"/>
      <c r="G72" s="15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</row>
    <row r="73" spans="1:18" ht="10.5">
      <c r="A73" s="148"/>
      <c r="B73" s="148"/>
      <c r="C73" s="148"/>
      <c r="D73" s="148"/>
      <c r="E73" s="148"/>
      <c r="F73" s="148"/>
      <c r="G73" s="15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</row>
    <row r="74" spans="1:18" ht="10.5">
      <c r="A74" s="148"/>
      <c r="B74" s="148"/>
      <c r="C74" s="148"/>
      <c r="D74" s="148"/>
      <c r="E74" s="148"/>
      <c r="F74" s="148"/>
      <c r="G74" s="15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</row>
  </sheetData>
  <mergeCells count="12">
    <mergeCell ref="A6:C8"/>
    <mergeCell ref="G6:G8"/>
    <mergeCell ref="H7:H8"/>
    <mergeCell ref="M6:M8"/>
    <mergeCell ref="D6:F8"/>
    <mergeCell ref="L1:M1"/>
    <mergeCell ref="L2:M2"/>
    <mergeCell ref="I7:I8"/>
    <mergeCell ref="J7:J8"/>
    <mergeCell ref="K7:K8"/>
    <mergeCell ref="L7:L8"/>
    <mergeCell ref="F2:K5"/>
  </mergeCells>
  <printOptions/>
  <pageMargins left="0.75" right="0.75" top="0.67" bottom="0.7" header="0.39" footer="0.25"/>
  <pageSetup horizontalDpi="600" verticalDpi="600" orientation="landscape" paperSize="9" scale="95" r:id="rId1"/>
  <headerFooter alignWithMargins="0">
    <oddFooter>&amp;L&amp;8KOJIMA CORPORATION (M) SDN. BHD.
SAMPLE  SHEET &amp;C&amp;8&amp;P/&amp;N
&amp;R&amp;8&amp;D/&amp;T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75"/>
  <sheetViews>
    <sheetView tabSelected="1" workbookViewId="0" topLeftCell="A1">
      <selection activeCell="I61" sqref="I61"/>
    </sheetView>
  </sheetViews>
  <sheetFormatPr defaultColWidth="9.00390625" defaultRowHeight="13.5"/>
  <cols>
    <col min="1" max="1" width="3.125" style="1" customWidth="1"/>
    <col min="2" max="2" width="5.00390625" style="1" customWidth="1"/>
    <col min="3" max="3" width="17.00390625" style="1" customWidth="1"/>
    <col min="4" max="4" width="3.875" style="1" bestFit="1" customWidth="1"/>
    <col min="5" max="5" width="6.875" style="1" customWidth="1"/>
    <col min="6" max="6" width="14.125" style="1" customWidth="1"/>
    <col min="7" max="7" width="11.50390625" style="73" customWidth="1"/>
    <col min="8" max="12" width="12.25390625" style="1" customWidth="1"/>
    <col min="13" max="13" width="15.375" style="1" customWidth="1"/>
    <col min="14" max="16384" width="9.00390625" style="1" customWidth="1"/>
  </cols>
  <sheetData>
    <row r="1" spans="1:18" ht="15" customHeight="1">
      <c r="A1" s="4" t="s">
        <v>128</v>
      </c>
      <c r="L1" s="137" t="s">
        <v>206</v>
      </c>
      <c r="M1" s="137"/>
      <c r="N1" s="148"/>
      <c r="O1" s="148"/>
      <c r="P1" s="148"/>
      <c r="Q1" s="148"/>
      <c r="R1" s="148"/>
    </row>
    <row r="2" spans="1:18" ht="15" customHeight="1">
      <c r="A2" s="4" t="s">
        <v>129</v>
      </c>
      <c r="E2" s="139" t="s">
        <v>199</v>
      </c>
      <c r="F2" s="139"/>
      <c r="G2" s="139"/>
      <c r="H2" s="139"/>
      <c r="I2" s="139"/>
      <c r="J2" s="139"/>
      <c r="K2" s="139"/>
      <c r="L2" s="137" t="s">
        <v>130</v>
      </c>
      <c r="M2" s="137"/>
      <c r="N2" s="148"/>
      <c r="O2" s="148"/>
      <c r="P2" s="148"/>
      <c r="Q2" s="148"/>
      <c r="R2" s="148"/>
    </row>
    <row r="3" spans="1:18" ht="15" customHeight="1">
      <c r="A3" s="4" t="s">
        <v>205</v>
      </c>
      <c r="E3" s="139"/>
      <c r="F3" s="139"/>
      <c r="G3" s="139"/>
      <c r="H3" s="139"/>
      <c r="I3" s="139"/>
      <c r="J3" s="139"/>
      <c r="K3" s="139"/>
      <c r="L3" s="70" t="s">
        <v>131</v>
      </c>
      <c r="M3" s="70"/>
      <c r="N3" s="148"/>
      <c r="O3" s="148"/>
      <c r="P3" s="148"/>
      <c r="Q3" s="148"/>
      <c r="R3" s="148"/>
    </row>
    <row r="4" spans="1:18" ht="15" customHeight="1">
      <c r="A4" s="4" t="s">
        <v>132</v>
      </c>
      <c r="E4" s="139"/>
      <c r="F4" s="139"/>
      <c r="G4" s="139"/>
      <c r="H4" s="139"/>
      <c r="I4" s="139"/>
      <c r="J4" s="139"/>
      <c r="K4" s="139"/>
      <c r="L4" s="70" t="s">
        <v>204</v>
      </c>
      <c r="M4" s="70"/>
      <c r="N4" s="148"/>
      <c r="O4" s="148"/>
      <c r="P4" s="148"/>
      <c r="Q4" s="148"/>
      <c r="R4" s="148"/>
    </row>
    <row r="5" spans="1:18" ht="15" customHeight="1">
      <c r="A5" s="74" t="s">
        <v>183</v>
      </c>
      <c r="E5" s="140"/>
      <c r="F5" s="140"/>
      <c r="G5" s="140"/>
      <c r="H5" s="140"/>
      <c r="I5" s="140"/>
      <c r="J5" s="140"/>
      <c r="K5" s="140"/>
      <c r="N5" s="148"/>
      <c r="O5" s="148"/>
      <c r="P5" s="148"/>
      <c r="Q5" s="148"/>
      <c r="R5" s="148"/>
    </row>
    <row r="6" spans="1:18" s="2" customFormat="1" ht="10.5">
      <c r="A6" s="116" t="s">
        <v>134</v>
      </c>
      <c r="B6" s="117"/>
      <c r="C6" s="117"/>
      <c r="D6" s="117" t="s">
        <v>135</v>
      </c>
      <c r="E6" s="117"/>
      <c r="F6" s="117"/>
      <c r="G6" s="141" t="s">
        <v>136</v>
      </c>
      <c r="H6" s="75" t="s">
        <v>137</v>
      </c>
      <c r="I6" s="76" t="s">
        <v>138</v>
      </c>
      <c r="J6" s="76" t="s">
        <v>139</v>
      </c>
      <c r="K6" s="76" t="s">
        <v>140</v>
      </c>
      <c r="L6" s="76" t="s">
        <v>141</v>
      </c>
      <c r="M6" s="144" t="s">
        <v>142</v>
      </c>
      <c r="N6" s="152"/>
      <c r="O6" s="152"/>
      <c r="P6" s="152"/>
      <c r="Q6" s="152"/>
      <c r="R6" s="152"/>
    </row>
    <row r="7" spans="1:18" s="2" customFormat="1" ht="10.5">
      <c r="A7" s="118"/>
      <c r="B7" s="138"/>
      <c r="C7" s="138"/>
      <c r="D7" s="138"/>
      <c r="E7" s="138"/>
      <c r="F7" s="138"/>
      <c r="G7" s="142"/>
      <c r="H7" s="143" t="s">
        <v>143</v>
      </c>
      <c r="I7" s="138" t="s">
        <v>144</v>
      </c>
      <c r="J7" s="138" t="s">
        <v>127</v>
      </c>
      <c r="K7" s="138" t="s">
        <v>145</v>
      </c>
      <c r="L7" s="138" t="s">
        <v>146</v>
      </c>
      <c r="M7" s="145"/>
      <c r="N7" s="152"/>
      <c r="O7" s="152"/>
      <c r="P7" s="152"/>
      <c r="Q7" s="152"/>
      <c r="R7" s="152"/>
    </row>
    <row r="8" spans="1:18" s="2" customFormat="1" ht="10.5">
      <c r="A8" s="118"/>
      <c r="B8" s="138"/>
      <c r="C8" s="138"/>
      <c r="D8" s="138"/>
      <c r="E8" s="138"/>
      <c r="F8" s="138"/>
      <c r="G8" s="142"/>
      <c r="H8" s="143"/>
      <c r="I8" s="138"/>
      <c r="J8" s="138"/>
      <c r="K8" s="138"/>
      <c r="L8" s="138"/>
      <c r="M8" s="145"/>
      <c r="N8" s="152"/>
      <c r="O8" s="152"/>
      <c r="P8" s="152"/>
      <c r="Q8" s="152"/>
      <c r="R8" s="152"/>
    </row>
    <row r="9" spans="1:18" ht="10.5">
      <c r="A9" s="68" t="s">
        <v>147</v>
      </c>
      <c r="B9" s="77" t="s">
        <v>148</v>
      </c>
      <c r="C9" s="77"/>
      <c r="D9" s="37">
        <v>1</v>
      </c>
      <c r="E9" s="78" t="s">
        <v>149</v>
      </c>
      <c r="F9" s="79" t="s">
        <v>150</v>
      </c>
      <c r="G9" s="108">
        <v>26000</v>
      </c>
      <c r="H9" s="81">
        <v>3000</v>
      </c>
      <c r="I9" s="69">
        <v>10000</v>
      </c>
      <c r="J9" s="40">
        <v>37500</v>
      </c>
      <c r="K9" s="69">
        <v>0</v>
      </c>
      <c r="L9" s="40">
        <v>0</v>
      </c>
      <c r="M9" s="46">
        <f>SUM(H9:L9)</f>
        <v>50500</v>
      </c>
      <c r="N9" s="148"/>
      <c r="O9" s="148"/>
      <c r="P9" s="148"/>
      <c r="Q9" s="148"/>
      <c r="R9" s="148"/>
    </row>
    <row r="10" spans="1:18" ht="10.5">
      <c r="A10" s="67"/>
      <c r="B10" s="82" t="s">
        <v>151</v>
      </c>
      <c r="C10" s="77" t="s">
        <v>152</v>
      </c>
      <c r="D10" s="15">
        <v>2</v>
      </c>
      <c r="E10" s="4" t="s">
        <v>153</v>
      </c>
      <c r="F10" s="71"/>
      <c r="G10" s="109" t="s">
        <v>154</v>
      </c>
      <c r="H10" s="84">
        <f>H9/G9</f>
        <v>0.11538461538461539</v>
      </c>
      <c r="I10" s="69">
        <f>I9/G9</f>
        <v>0.38461538461538464</v>
      </c>
      <c r="J10" s="23">
        <f>J9/G9</f>
        <v>1.4423076923076923</v>
      </c>
      <c r="K10" s="69">
        <f>K9/G9</f>
        <v>0</v>
      </c>
      <c r="L10" s="23">
        <f>L9/G9</f>
        <v>0</v>
      </c>
      <c r="M10" s="46">
        <f>M9/G9</f>
        <v>1.9423076923076923</v>
      </c>
      <c r="N10" s="148"/>
      <c r="O10" s="148"/>
      <c r="P10" s="148"/>
      <c r="Q10" s="148"/>
      <c r="R10" s="148"/>
    </row>
    <row r="11" spans="1:18" ht="10.5">
      <c r="A11" s="67"/>
      <c r="B11" s="77" t="s">
        <v>155</v>
      </c>
      <c r="C11" s="77" t="s">
        <v>203</v>
      </c>
      <c r="D11" s="15">
        <v>3</v>
      </c>
      <c r="E11" s="4" t="s">
        <v>156</v>
      </c>
      <c r="F11" s="71"/>
      <c r="G11" s="108">
        <v>10700</v>
      </c>
      <c r="H11" s="84">
        <v>1500</v>
      </c>
      <c r="I11" s="69">
        <v>1600</v>
      </c>
      <c r="J11" s="23">
        <v>16592</v>
      </c>
      <c r="K11" s="69">
        <v>0</v>
      </c>
      <c r="L11" s="23">
        <v>0</v>
      </c>
      <c r="M11" s="46">
        <f>SUM(H11:L11)</f>
        <v>19692</v>
      </c>
      <c r="N11" s="148"/>
      <c r="O11" s="148"/>
      <c r="P11" s="148"/>
      <c r="Q11" s="148"/>
      <c r="R11" s="148"/>
    </row>
    <row r="12" spans="1:18" ht="10.5">
      <c r="A12" s="67"/>
      <c r="B12" s="77"/>
      <c r="C12" s="77"/>
      <c r="D12" s="15">
        <v>4</v>
      </c>
      <c r="E12" s="4" t="s">
        <v>157</v>
      </c>
      <c r="F12" s="71"/>
      <c r="G12" s="108">
        <v>20000</v>
      </c>
      <c r="H12" s="84">
        <v>2700</v>
      </c>
      <c r="I12" s="69">
        <v>7900</v>
      </c>
      <c r="J12" s="23">
        <v>28675.62</v>
      </c>
      <c r="K12" s="69">
        <v>0</v>
      </c>
      <c r="L12" s="23">
        <v>0</v>
      </c>
      <c r="M12" s="46">
        <f>SUM(H12:L12)</f>
        <v>39275.619999999995</v>
      </c>
      <c r="N12" s="148"/>
      <c r="O12" s="148"/>
      <c r="P12" s="148"/>
      <c r="Q12" s="148"/>
      <c r="R12" s="148"/>
    </row>
    <row r="13" spans="1:18" ht="10.5">
      <c r="A13" s="3"/>
      <c r="B13" s="4"/>
      <c r="C13" s="4"/>
      <c r="D13" s="15">
        <v>5</v>
      </c>
      <c r="E13" s="4" t="s">
        <v>198</v>
      </c>
      <c r="F13" s="71"/>
      <c r="G13" s="109" t="s">
        <v>154</v>
      </c>
      <c r="H13" s="84">
        <f>H12/G12</f>
        <v>0.135</v>
      </c>
      <c r="I13" s="69">
        <f>I12/G12</f>
        <v>0.395</v>
      </c>
      <c r="J13" s="23">
        <f>J12/G12</f>
        <v>1.433781</v>
      </c>
      <c r="K13" s="69">
        <f>K12/G12</f>
        <v>0</v>
      </c>
      <c r="L13" s="23">
        <f>L12/G12</f>
        <v>0</v>
      </c>
      <c r="M13" s="46">
        <f>M12/G12</f>
        <v>1.9637809999999998</v>
      </c>
      <c r="N13" s="148"/>
      <c r="O13" s="148"/>
      <c r="P13" s="148"/>
      <c r="Q13" s="148"/>
      <c r="R13" s="148"/>
    </row>
    <row r="14" spans="1:18" ht="10.5">
      <c r="A14" s="3"/>
      <c r="B14" s="4"/>
      <c r="C14" s="4"/>
      <c r="D14" s="15">
        <v>6</v>
      </c>
      <c r="E14" s="4" t="s">
        <v>158</v>
      </c>
      <c r="F14" s="71"/>
      <c r="G14" s="108">
        <f>G9-G12</f>
        <v>6000</v>
      </c>
      <c r="H14" s="84">
        <f>H9-H12</f>
        <v>300</v>
      </c>
      <c r="I14" s="69">
        <f>I9-I12</f>
        <v>2100</v>
      </c>
      <c r="J14" s="23">
        <f>J9-J12</f>
        <v>8824.380000000001</v>
      </c>
      <c r="K14" s="69">
        <v>0</v>
      </c>
      <c r="L14" s="23">
        <v>0</v>
      </c>
      <c r="M14" s="46">
        <f>SUM(H14:L14)</f>
        <v>11224.380000000001</v>
      </c>
      <c r="N14" s="148"/>
      <c r="O14" s="148"/>
      <c r="P14" s="148"/>
      <c r="Q14" s="148"/>
      <c r="R14" s="148"/>
    </row>
    <row r="15" spans="1:18" ht="10.5">
      <c r="A15" s="3"/>
      <c r="B15" s="4"/>
      <c r="C15" s="4"/>
      <c r="D15" s="15">
        <v>7</v>
      </c>
      <c r="E15" s="4" t="s">
        <v>184</v>
      </c>
      <c r="F15" s="71"/>
      <c r="G15" s="108">
        <v>6000</v>
      </c>
      <c r="H15" s="84">
        <v>150</v>
      </c>
      <c r="I15" s="69">
        <v>0</v>
      </c>
      <c r="J15" s="23">
        <v>8500</v>
      </c>
      <c r="K15" s="69">
        <v>0</v>
      </c>
      <c r="L15" s="23">
        <v>0</v>
      </c>
      <c r="M15" s="46">
        <f>SUM(H15:L15)</f>
        <v>8650</v>
      </c>
      <c r="N15" s="148"/>
      <c r="O15" s="148"/>
      <c r="P15" s="148"/>
      <c r="Q15" s="148"/>
      <c r="R15" s="148"/>
    </row>
    <row r="16" spans="1:18" ht="10.5">
      <c r="A16" s="3"/>
      <c r="B16" s="4"/>
      <c r="C16" s="4"/>
      <c r="D16" s="15">
        <v>8</v>
      </c>
      <c r="E16" s="4" t="s">
        <v>185</v>
      </c>
      <c r="F16" s="71"/>
      <c r="G16" s="108">
        <f>G12+G15</f>
        <v>26000</v>
      </c>
      <c r="H16" s="84">
        <f>H12+H15</f>
        <v>2850</v>
      </c>
      <c r="I16" s="69">
        <f>I12+I15</f>
        <v>7900</v>
      </c>
      <c r="J16" s="23">
        <f>J12+J15</f>
        <v>37175.619999999995</v>
      </c>
      <c r="K16" s="69">
        <v>0</v>
      </c>
      <c r="L16" s="23">
        <v>0</v>
      </c>
      <c r="M16" s="46">
        <f>SUM(H16:L16)</f>
        <v>47925.619999999995</v>
      </c>
      <c r="N16" s="148"/>
      <c r="O16" s="148"/>
      <c r="P16" s="148"/>
      <c r="Q16" s="148"/>
      <c r="R16" s="148"/>
    </row>
    <row r="17" spans="1:18" ht="10.5">
      <c r="A17" s="3"/>
      <c r="B17" s="4"/>
      <c r="C17" s="4"/>
      <c r="D17" s="15">
        <v>9</v>
      </c>
      <c r="E17" s="4" t="s">
        <v>200</v>
      </c>
      <c r="F17" s="71"/>
      <c r="G17" s="109" t="s">
        <v>154</v>
      </c>
      <c r="H17" s="84">
        <f>H16/G16</f>
        <v>0.10961538461538461</v>
      </c>
      <c r="I17" s="69">
        <f>I16/G16</f>
        <v>0.3038461538461538</v>
      </c>
      <c r="J17" s="23">
        <f>J16/G16</f>
        <v>1.4298315384615383</v>
      </c>
      <c r="K17" s="69">
        <f>K16/G16</f>
        <v>0</v>
      </c>
      <c r="L17" s="23">
        <f>L16/G16</f>
        <v>0</v>
      </c>
      <c r="M17" s="46">
        <f>M16/G16</f>
        <v>1.8432930769230766</v>
      </c>
      <c r="N17" s="148"/>
      <c r="O17" s="148"/>
      <c r="P17" s="148"/>
      <c r="Q17" s="148"/>
      <c r="R17" s="148"/>
    </row>
    <row r="18" spans="1:18" ht="10.5">
      <c r="A18" s="3"/>
      <c r="B18" s="4"/>
      <c r="C18" s="4"/>
      <c r="D18" s="15">
        <v>10</v>
      </c>
      <c r="E18" s="4" t="s">
        <v>186</v>
      </c>
      <c r="F18" s="71"/>
      <c r="G18" s="108">
        <f>G14-G15</f>
        <v>0</v>
      </c>
      <c r="H18" s="84">
        <f>H14-H15</f>
        <v>150</v>
      </c>
      <c r="I18" s="69">
        <f>I9-I16</f>
        <v>2100</v>
      </c>
      <c r="J18" s="23">
        <f>J9-J16</f>
        <v>324.38000000000466</v>
      </c>
      <c r="K18" s="69">
        <f>K9-K16</f>
        <v>0</v>
      </c>
      <c r="L18" s="23">
        <f>L9-L16</f>
        <v>0</v>
      </c>
      <c r="M18" s="46">
        <f>SUM(H18:L18)</f>
        <v>2574.3800000000047</v>
      </c>
      <c r="N18" s="148"/>
      <c r="O18" s="148"/>
      <c r="P18" s="148"/>
      <c r="Q18" s="148"/>
      <c r="R18" s="148"/>
    </row>
    <row r="19" spans="1:18" ht="10.5">
      <c r="A19" s="8"/>
      <c r="B19" s="11"/>
      <c r="C19" s="11"/>
      <c r="D19" s="16"/>
      <c r="E19" s="11"/>
      <c r="F19" s="72"/>
      <c r="G19" s="110"/>
      <c r="H19" s="111"/>
      <c r="I19" s="63"/>
      <c r="J19" s="64"/>
      <c r="K19" s="63"/>
      <c r="L19" s="64"/>
      <c r="M19" s="112"/>
      <c r="N19" s="148"/>
      <c r="O19" s="148"/>
      <c r="P19" s="148"/>
      <c r="Q19" s="148"/>
      <c r="R19" s="148"/>
    </row>
    <row r="20" spans="1:18" ht="10.5">
      <c r="A20" s="68" t="s">
        <v>147</v>
      </c>
      <c r="B20" s="77" t="s">
        <v>148</v>
      </c>
      <c r="C20" s="77"/>
      <c r="D20" s="15">
        <v>1</v>
      </c>
      <c r="E20" s="4" t="s">
        <v>149</v>
      </c>
      <c r="F20" s="90" t="s">
        <v>187</v>
      </c>
      <c r="G20" s="108">
        <v>224500</v>
      </c>
      <c r="H20" s="84">
        <v>0</v>
      </c>
      <c r="I20" s="69">
        <v>0</v>
      </c>
      <c r="J20" s="23">
        <v>0</v>
      </c>
      <c r="K20" s="69">
        <v>753000</v>
      </c>
      <c r="L20" s="23">
        <v>0</v>
      </c>
      <c r="M20" s="46">
        <f>SUM(H20:L20)</f>
        <v>753000</v>
      </c>
      <c r="N20" s="148"/>
      <c r="O20" s="148"/>
      <c r="P20" s="148"/>
      <c r="Q20" s="148"/>
      <c r="R20" s="148"/>
    </row>
    <row r="21" spans="1:18" ht="10.5">
      <c r="A21" s="67"/>
      <c r="B21" s="82" t="s">
        <v>188</v>
      </c>
      <c r="C21" s="77" t="s">
        <v>189</v>
      </c>
      <c r="D21" s="15">
        <v>2</v>
      </c>
      <c r="E21" s="4" t="s">
        <v>153</v>
      </c>
      <c r="F21" s="71"/>
      <c r="G21" s="109" t="s">
        <v>154</v>
      </c>
      <c r="H21" s="84">
        <f>H20/G20</f>
        <v>0</v>
      </c>
      <c r="I21" s="69">
        <f>I20/G20</f>
        <v>0</v>
      </c>
      <c r="J21" s="23">
        <f>J20/G20</f>
        <v>0</v>
      </c>
      <c r="K21" s="69">
        <f>K20/G20</f>
        <v>3.354120267260579</v>
      </c>
      <c r="L21" s="23">
        <f>L20/G20</f>
        <v>0</v>
      </c>
      <c r="M21" s="46">
        <f>M20/G20</f>
        <v>3.354120267260579</v>
      </c>
      <c r="N21" s="148"/>
      <c r="O21" s="148"/>
      <c r="P21" s="148"/>
      <c r="Q21" s="148"/>
      <c r="R21" s="148"/>
    </row>
    <row r="22" spans="1:18" ht="10.5">
      <c r="A22" s="67"/>
      <c r="B22" s="77" t="s">
        <v>155</v>
      </c>
      <c r="C22" s="77" t="s">
        <v>203</v>
      </c>
      <c r="D22" s="15">
        <v>3</v>
      </c>
      <c r="E22" s="4" t="s">
        <v>156</v>
      </c>
      <c r="F22" s="71"/>
      <c r="G22" s="108">
        <v>57700</v>
      </c>
      <c r="H22" s="84">
        <v>0</v>
      </c>
      <c r="I22" s="69">
        <v>0</v>
      </c>
      <c r="J22" s="23">
        <v>0</v>
      </c>
      <c r="K22" s="69">
        <v>193786</v>
      </c>
      <c r="L22" s="23">
        <v>0</v>
      </c>
      <c r="M22" s="46">
        <f>SUM(H22:L22)</f>
        <v>193786</v>
      </c>
      <c r="N22" s="148"/>
      <c r="O22" s="148"/>
      <c r="P22" s="148"/>
      <c r="Q22" s="148"/>
      <c r="R22" s="148"/>
    </row>
    <row r="23" spans="1:18" ht="10.5">
      <c r="A23" s="67"/>
      <c r="B23" s="77"/>
      <c r="C23" s="77"/>
      <c r="D23" s="15">
        <v>4</v>
      </c>
      <c r="E23" s="4" t="s">
        <v>157</v>
      </c>
      <c r="F23" s="71"/>
      <c r="G23" s="108">
        <v>112000</v>
      </c>
      <c r="H23" s="84">
        <v>0</v>
      </c>
      <c r="I23" s="69">
        <v>0</v>
      </c>
      <c r="J23" s="23">
        <v>0</v>
      </c>
      <c r="K23" s="69">
        <v>375673.88</v>
      </c>
      <c r="L23" s="23">
        <v>0</v>
      </c>
      <c r="M23" s="46">
        <f>SUM(H23:L23)</f>
        <v>375673.88</v>
      </c>
      <c r="N23" s="148"/>
      <c r="O23" s="148"/>
      <c r="P23" s="148"/>
      <c r="Q23" s="148"/>
      <c r="R23" s="148"/>
    </row>
    <row r="24" spans="1:18" ht="10.5">
      <c r="A24" s="3"/>
      <c r="B24" s="4"/>
      <c r="C24" s="4"/>
      <c r="D24" s="15">
        <v>5</v>
      </c>
      <c r="E24" s="4" t="s">
        <v>198</v>
      </c>
      <c r="F24" s="71"/>
      <c r="G24" s="109" t="s">
        <v>154</v>
      </c>
      <c r="H24" s="84">
        <f>H23/G23</f>
        <v>0</v>
      </c>
      <c r="I24" s="69">
        <f>I23/G23</f>
        <v>0</v>
      </c>
      <c r="J24" s="23">
        <f>J23/G23</f>
        <v>0</v>
      </c>
      <c r="K24" s="69">
        <f>K23/G23</f>
        <v>3.3542310714285715</v>
      </c>
      <c r="L24" s="23">
        <f>L23/G23</f>
        <v>0</v>
      </c>
      <c r="M24" s="46">
        <f>M23/G23</f>
        <v>3.3542310714285715</v>
      </c>
      <c r="N24" s="148"/>
      <c r="O24" s="148"/>
      <c r="P24" s="148"/>
      <c r="Q24" s="148"/>
      <c r="R24" s="148"/>
    </row>
    <row r="25" spans="1:18" ht="10.5">
      <c r="A25" s="3"/>
      <c r="B25" s="4"/>
      <c r="C25" s="4"/>
      <c r="D25" s="15">
        <v>6</v>
      </c>
      <c r="E25" s="4" t="s">
        <v>158</v>
      </c>
      <c r="F25" s="71"/>
      <c r="G25" s="108">
        <f>G20-G23</f>
        <v>112500</v>
      </c>
      <c r="H25" s="84">
        <v>0</v>
      </c>
      <c r="I25" s="69">
        <v>0</v>
      </c>
      <c r="J25" s="23">
        <v>0</v>
      </c>
      <c r="K25" s="69">
        <f>K20-K23</f>
        <v>377326.12</v>
      </c>
      <c r="L25" s="23">
        <v>0</v>
      </c>
      <c r="M25" s="46">
        <f>SUM(H25:L25)</f>
        <v>377326.12</v>
      </c>
      <c r="N25" s="148"/>
      <c r="O25" s="148"/>
      <c r="P25" s="148"/>
      <c r="Q25" s="148"/>
      <c r="R25" s="148"/>
    </row>
    <row r="26" spans="1:18" ht="10.5">
      <c r="A26" s="3"/>
      <c r="B26" s="4"/>
      <c r="C26" s="4"/>
      <c r="D26" s="15">
        <v>7</v>
      </c>
      <c r="E26" s="4" t="s">
        <v>184</v>
      </c>
      <c r="F26" s="71"/>
      <c r="G26" s="108">
        <v>135000</v>
      </c>
      <c r="H26" s="84">
        <v>0</v>
      </c>
      <c r="I26" s="69">
        <v>0</v>
      </c>
      <c r="J26" s="23">
        <v>0</v>
      </c>
      <c r="K26" s="69">
        <v>453000</v>
      </c>
      <c r="L26" s="23">
        <v>0</v>
      </c>
      <c r="M26" s="46">
        <f>SUM(H26:L26)</f>
        <v>453000</v>
      </c>
      <c r="N26" s="148"/>
      <c r="O26" s="148"/>
      <c r="P26" s="148"/>
      <c r="Q26" s="148"/>
      <c r="R26" s="148"/>
    </row>
    <row r="27" spans="1:18" ht="10.5">
      <c r="A27" s="3"/>
      <c r="B27" s="4"/>
      <c r="C27" s="4"/>
      <c r="D27" s="15">
        <v>8</v>
      </c>
      <c r="E27" s="4" t="s">
        <v>185</v>
      </c>
      <c r="F27" s="71"/>
      <c r="G27" s="108">
        <f>G23+G26</f>
        <v>247000</v>
      </c>
      <c r="H27" s="84">
        <f>H23+H26</f>
        <v>0</v>
      </c>
      <c r="I27" s="69">
        <f>I23+I26</f>
        <v>0</v>
      </c>
      <c r="J27" s="23">
        <v>0</v>
      </c>
      <c r="K27" s="69">
        <f>K23+K26</f>
        <v>828673.88</v>
      </c>
      <c r="L27" s="23">
        <v>0</v>
      </c>
      <c r="M27" s="46">
        <f>SUM(H27:L27)</f>
        <v>828673.88</v>
      </c>
      <c r="N27" s="148"/>
      <c r="O27" s="148"/>
      <c r="P27" s="148"/>
      <c r="Q27" s="148"/>
      <c r="R27" s="148"/>
    </row>
    <row r="28" spans="1:18" ht="10.5">
      <c r="A28" s="3"/>
      <c r="B28" s="4"/>
      <c r="C28" s="4"/>
      <c r="D28" s="15">
        <v>9</v>
      </c>
      <c r="E28" s="4" t="s">
        <v>200</v>
      </c>
      <c r="F28" s="71"/>
      <c r="G28" s="109" t="s">
        <v>154</v>
      </c>
      <c r="H28" s="84">
        <f>H27/G27</f>
        <v>0</v>
      </c>
      <c r="I28" s="69">
        <f>I27/G27</f>
        <v>0</v>
      </c>
      <c r="J28" s="23">
        <f>J27/G27</f>
        <v>0</v>
      </c>
      <c r="K28" s="69">
        <f>K27/G27</f>
        <v>3.354954979757085</v>
      </c>
      <c r="L28" s="23">
        <f>L27/G27</f>
        <v>0</v>
      </c>
      <c r="M28" s="46">
        <f>M27/G27</f>
        <v>3.354954979757085</v>
      </c>
      <c r="N28" s="148"/>
      <c r="O28" s="148"/>
      <c r="P28" s="148"/>
      <c r="Q28" s="148"/>
      <c r="R28" s="148"/>
    </row>
    <row r="29" spans="1:18" ht="10.5">
      <c r="A29" s="3"/>
      <c r="B29" s="4"/>
      <c r="C29" s="4"/>
      <c r="D29" s="15">
        <v>10</v>
      </c>
      <c r="E29" s="4" t="s">
        <v>186</v>
      </c>
      <c r="F29" s="71"/>
      <c r="G29" s="108">
        <f>G25-G26</f>
        <v>-22500</v>
      </c>
      <c r="H29" s="84">
        <f>H20-H27</f>
        <v>0</v>
      </c>
      <c r="I29" s="69">
        <f>I20-I27</f>
        <v>0</v>
      </c>
      <c r="J29" s="23">
        <f>J20-J27</f>
        <v>0</v>
      </c>
      <c r="K29" s="69">
        <f>K25-K26</f>
        <v>-75673.88</v>
      </c>
      <c r="L29" s="23">
        <f>L20-L27</f>
        <v>0</v>
      </c>
      <c r="M29" s="46">
        <f>SUM(H29:L29)</f>
        <v>-75673.88</v>
      </c>
      <c r="N29" s="148"/>
      <c r="O29" s="148"/>
      <c r="P29" s="148"/>
      <c r="Q29" s="148"/>
      <c r="R29" s="148"/>
    </row>
    <row r="30" spans="1:18" ht="10.5">
      <c r="A30" s="8"/>
      <c r="B30" s="11"/>
      <c r="C30" s="11"/>
      <c r="D30" s="16"/>
      <c r="E30" s="11"/>
      <c r="F30" s="72"/>
      <c r="G30" s="110"/>
      <c r="H30" s="111"/>
      <c r="I30" s="63"/>
      <c r="J30" s="64"/>
      <c r="K30" s="63"/>
      <c r="L30" s="64"/>
      <c r="M30" s="112"/>
      <c r="N30" s="148"/>
      <c r="O30" s="148"/>
      <c r="P30" s="148"/>
      <c r="Q30" s="148"/>
      <c r="R30" s="148"/>
    </row>
    <row r="31" spans="1:18" ht="10.5">
      <c r="A31" s="68" t="s">
        <v>147</v>
      </c>
      <c r="B31" s="77" t="s">
        <v>148</v>
      </c>
      <c r="C31" s="77"/>
      <c r="D31" s="15">
        <v>1</v>
      </c>
      <c r="E31" s="4" t="s">
        <v>149</v>
      </c>
      <c r="F31" s="90" t="s">
        <v>187</v>
      </c>
      <c r="G31" s="108">
        <v>57000</v>
      </c>
      <c r="H31" s="84">
        <v>52000</v>
      </c>
      <c r="I31" s="69">
        <v>52000</v>
      </c>
      <c r="J31" s="23">
        <v>189000</v>
      </c>
      <c r="K31" s="69">
        <v>1257000</v>
      </c>
      <c r="L31" s="23">
        <v>0</v>
      </c>
      <c r="M31" s="46">
        <f>SUM(H31:L31)</f>
        <v>1550000</v>
      </c>
      <c r="N31" s="148"/>
      <c r="O31" s="148"/>
      <c r="P31" s="148"/>
      <c r="Q31" s="148"/>
      <c r="R31" s="148"/>
    </row>
    <row r="32" spans="1:18" ht="10.5">
      <c r="A32" s="67"/>
      <c r="B32" s="82" t="s">
        <v>190</v>
      </c>
      <c r="C32" s="77" t="s">
        <v>191</v>
      </c>
      <c r="D32" s="15">
        <v>2</v>
      </c>
      <c r="E32" s="4" t="s">
        <v>153</v>
      </c>
      <c r="F32" s="71"/>
      <c r="G32" s="109" t="s">
        <v>154</v>
      </c>
      <c r="H32" s="84">
        <f>H31/G31</f>
        <v>0.9122807017543859</v>
      </c>
      <c r="I32" s="69">
        <f>I31/H31</f>
        <v>1</v>
      </c>
      <c r="J32" s="23">
        <f>J31/I31</f>
        <v>3.6346153846153846</v>
      </c>
      <c r="K32" s="69">
        <f>K31/G31</f>
        <v>22.05263157894737</v>
      </c>
      <c r="L32" s="23">
        <f>L31/G31</f>
        <v>0</v>
      </c>
      <c r="M32" s="46">
        <f>M31/G31</f>
        <v>27.19298245614035</v>
      </c>
      <c r="N32" s="148"/>
      <c r="O32" s="148"/>
      <c r="P32" s="148"/>
      <c r="Q32" s="148"/>
      <c r="R32" s="148"/>
    </row>
    <row r="33" spans="1:18" ht="10.5">
      <c r="A33" s="67"/>
      <c r="B33" s="77" t="s">
        <v>155</v>
      </c>
      <c r="C33" s="77" t="s">
        <v>203</v>
      </c>
      <c r="D33" s="15">
        <v>3</v>
      </c>
      <c r="E33" s="4" t="s">
        <v>156</v>
      </c>
      <c r="F33" s="71"/>
      <c r="G33" s="108"/>
      <c r="H33" s="84">
        <v>8563.33</v>
      </c>
      <c r="I33" s="69">
        <v>32675</v>
      </c>
      <c r="J33" s="23">
        <v>42567</v>
      </c>
      <c r="K33" s="69">
        <v>421633.06</v>
      </c>
      <c r="L33" s="23">
        <v>0</v>
      </c>
      <c r="M33" s="46">
        <f>SUM(H33:L33)</f>
        <v>505438.39</v>
      </c>
      <c r="N33" s="148"/>
      <c r="O33" s="148"/>
      <c r="P33" s="148"/>
      <c r="Q33" s="148"/>
      <c r="R33" s="148"/>
    </row>
    <row r="34" spans="1:18" ht="10.5">
      <c r="A34" s="67"/>
      <c r="B34" s="77"/>
      <c r="C34" s="77"/>
      <c r="D34" s="15">
        <v>4</v>
      </c>
      <c r="E34" s="4" t="s">
        <v>157</v>
      </c>
      <c r="F34" s="71"/>
      <c r="G34" s="108">
        <v>27000</v>
      </c>
      <c r="H34" s="84">
        <v>27865.33</v>
      </c>
      <c r="I34" s="69">
        <v>38796.91</v>
      </c>
      <c r="J34" s="23">
        <v>128638</v>
      </c>
      <c r="K34" s="69">
        <v>595440.57</v>
      </c>
      <c r="L34" s="23">
        <v>0</v>
      </c>
      <c r="M34" s="46">
        <f>SUM(H34:L34)</f>
        <v>790740.8099999999</v>
      </c>
      <c r="N34" s="148"/>
      <c r="O34" s="148"/>
      <c r="P34" s="148"/>
      <c r="Q34" s="148"/>
      <c r="R34" s="148"/>
    </row>
    <row r="35" spans="1:18" ht="10.5">
      <c r="A35" s="3"/>
      <c r="B35" s="4"/>
      <c r="C35" s="4"/>
      <c r="D35" s="15">
        <v>5</v>
      </c>
      <c r="E35" s="4" t="s">
        <v>198</v>
      </c>
      <c r="F35" s="71"/>
      <c r="G35" s="109" t="s">
        <v>154</v>
      </c>
      <c r="H35" s="84">
        <f>H34/G34</f>
        <v>1.0320492592592594</v>
      </c>
      <c r="I35" s="69">
        <f>I34/H34</f>
        <v>1.3923003962271396</v>
      </c>
      <c r="J35" s="23">
        <f>J34/I34</f>
        <v>3.315676428870237</v>
      </c>
      <c r="K35" s="69">
        <f>K34/G34</f>
        <v>22.05335444444444</v>
      </c>
      <c r="L35" s="23">
        <f>L34/G34</f>
        <v>0</v>
      </c>
      <c r="M35" s="46">
        <f>M34/G34</f>
        <v>29.286696666666664</v>
      </c>
      <c r="N35" s="148"/>
      <c r="O35" s="148"/>
      <c r="P35" s="148"/>
      <c r="Q35" s="148"/>
      <c r="R35" s="148"/>
    </row>
    <row r="36" spans="1:18" ht="10.5">
      <c r="A36" s="3"/>
      <c r="B36" s="4"/>
      <c r="C36" s="4"/>
      <c r="D36" s="15">
        <v>6</v>
      </c>
      <c r="E36" s="4" t="s">
        <v>158</v>
      </c>
      <c r="F36" s="71"/>
      <c r="G36" s="108">
        <f>G31-G34</f>
        <v>30000</v>
      </c>
      <c r="H36" s="84">
        <f>H31-H34</f>
        <v>24134.67</v>
      </c>
      <c r="I36" s="69">
        <f>I31-I34</f>
        <v>13203.089999999997</v>
      </c>
      <c r="J36" s="23">
        <f>J31-J34</f>
        <v>60362</v>
      </c>
      <c r="K36" s="69">
        <f>K31-K34</f>
        <v>661559.43</v>
      </c>
      <c r="L36" s="23">
        <v>0</v>
      </c>
      <c r="M36" s="46">
        <f>SUM(H36:L36)</f>
        <v>759259.1900000001</v>
      </c>
      <c r="N36" s="148"/>
      <c r="O36" s="148"/>
      <c r="P36" s="148"/>
      <c r="Q36" s="148"/>
      <c r="R36" s="148"/>
    </row>
    <row r="37" spans="1:18" ht="10.5">
      <c r="A37" s="3"/>
      <c r="B37" s="4"/>
      <c r="C37" s="4"/>
      <c r="D37" s="15">
        <v>7</v>
      </c>
      <c r="E37" s="4" t="s">
        <v>184</v>
      </c>
      <c r="F37" s="71"/>
      <c r="G37" s="108">
        <v>26000</v>
      </c>
      <c r="H37" s="84">
        <v>25000</v>
      </c>
      <c r="I37" s="69">
        <v>10000</v>
      </c>
      <c r="J37" s="23">
        <v>52000</v>
      </c>
      <c r="K37" s="69">
        <v>573300</v>
      </c>
      <c r="L37" s="23">
        <v>0</v>
      </c>
      <c r="M37" s="46">
        <f>SUM(G37:L37)</f>
        <v>686300</v>
      </c>
      <c r="N37" s="148"/>
      <c r="O37" s="148"/>
      <c r="P37" s="148"/>
      <c r="Q37" s="148"/>
      <c r="R37" s="148"/>
    </row>
    <row r="38" spans="1:18" ht="10.5">
      <c r="A38" s="3"/>
      <c r="B38" s="4"/>
      <c r="C38" s="4"/>
      <c r="D38" s="15">
        <v>8</v>
      </c>
      <c r="E38" s="4" t="s">
        <v>185</v>
      </c>
      <c r="F38" s="71"/>
      <c r="G38" s="108">
        <f>G34+G37</f>
        <v>53000</v>
      </c>
      <c r="H38" s="84">
        <f>H34+H37</f>
        <v>52865.33</v>
      </c>
      <c r="I38" s="69">
        <f>I34+I37</f>
        <v>48796.91</v>
      </c>
      <c r="J38" s="23">
        <f>J34+J37</f>
        <v>180638</v>
      </c>
      <c r="K38" s="69">
        <f>K34+K37</f>
        <v>1168740.5699999998</v>
      </c>
      <c r="L38" s="23">
        <v>0</v>
      </c>
      <c r="M38" s="46">
        <f>SUM(H38:L38)</f>
        <v>1451040.8099999998</v>
      </c>
      <c r="N38" s="148"/>
      <c r="O38" s="148"/>
      <c r="P38" s="148"/>
      <c r="Q38" s="148"/>
      <c r="R38" s="148"/>
    </row>
    <row r="39" spans="1:18" ht="10.5">
      <c r="A39" s="3"/>
      <c r="B39" s="4"/>
      <c r="C39" s="4"/>
      <c r="D39" s="15">
        <v>9</v>
      </c>
      <c r="E39" s="4" t="s">
        <v>200</v>
      </c>
      <c r="F39" s="71"/>
      <c r="G39" s="109" t="s">
        <v>154</v>
      </c>
      <c r="H39" s="84">
        <f>H38/G38</f>
        <v>0.9974590566037737</v>
      </c>
      <c r="I39" s="69">
        <f>I38/H38</f>
        <v>0.9230418120912137</v>
      </c>
      <c r="J39" s="23">
        <f>J38/I38</f>
        <v>3.701832759492353</v>
      </c>
      <c r="K39" s="69">
        <f>K38/G38</f>
        <v>22.051708867924525</v>
      </c>
      <c r="L39" s="23">
        <f>L38/G38</f>
        <v>0</v>
      </c>
      <c r="M39" s="46">
        <f>M38/G38</f>
        <v>27.378128490566034</v>
      </c>
      <c r="N39" s="148"/>
      <c r="O39" s="148"/>
      <c r="P39" s="148"/>
      <c r="Q39" s="148"/>
      <c r="R39" s="148"/>
    </row>
    <row r="40" spans="1:18" ht="10.5">
      <c r="A40" s="3"/>
      <c r="B40" s="4"/>
      <c r="C40" s="4"/>
      <c r="D40" s="15">
        <v>10</v>
      </c>
      <c r="E40" s="4" t="s">
        <v>186</v>
      </c>
      <c r="F40" s="71"/>
      <c r="G40" s="108">
        <f aca="true" t="shared" si="0" ref="G40:M40">G36-G37</f>
        <v>4000</v>
      </c>
      <c r="H40" s="84">
        <f t="shared" si="0"/>
        <v>-865.3300000000017</v>
      </c>
      <c r="I40" s="69">
        <f t="shared" si="0"/>
        <v>3203.0899999999965</v>
      </c>
      <c r="J40" s="23">
        <f t="shared" si="0"/>
        <v>8362</v>
      </c>
      <c r="K40" s="69">
        <f t="shared" si="0"/>
        <v>88259.43000000005</v>
      </c>
      <c r="L40" s="23">
        <f t="shared" si="0"/>
        <v>0</v>
      </c>
      <c r="M40" s="46">
        <f t="shared" si="0"/>
        <v>72959.19000000006</v>
      </c>
      <c r="N40" s="148"/>
      <c r="O40" s="148"/>
      <c r="P40" s="148"/>
      <c r="Q40" s="148"/>
      <c r="R40" s="148"/>
    </row>
    <row r="41" spans="1:18" ht="10.5">
      <c r="A41" s="8"/>
      <c r="B41" s="11"/>
      <c r="C41" s="11"/>
      <c r="D41" s="16"/>
      <c r="E41" s="11"/>
      <c r="F41" s="72"/>
      <c r="G41" s="110"/>
      <c r="H41" s="111"/>
      <c r="I41" s="63"/>
      <c r="J41" s="64"/>
      <c r="K41" s="63"/>
      <c r="L41" s="64"/>
      <c r="M41" s="112"/>
      <c r="N41" s="148"/>
      <c r="O41" s="148"/>
      <c r="P41" s="148"/>
      <c r="Q41" s="148"/>
      <c r="R41" s="148"/>
    </row>
    <row r="42" spans="1:18" ht="10.5">
      <c r="A42" s="68" t="s">
        <v>192</v>
      </c>
      <c r="B42" s="77" t="s">
        <v>193</v>
      </c>
      <c r="C42" s="77"/>
      <c r="D42" s="15">
        <v>1</v>
      </c>
      <c r="E42" s="4" t="s">
        <v>149</v>
      </c>
      <c r="F42" s="90" t="s">
        <v>187</v>
      </c>
      <c r="G42" s="108">
        <v>49500</v>
      </c>
      <c r="H42" s="84">
        <v>662000</v>
      </c>
      <c r="I42" s="69">
        <v>9650000</v>
      </c>
      <c r="J42" s="23">
        <v>384000</v>
      </c>
      <c r="K42" s="69">
        <v>354000</v>
      </c>
      <c r="L42" s="23">
        <v>0</v>
      </c>
      <c r="M42" s="46">
        <f>SUM(H42:L42)</f>
        <v>11050000</v>
      </c>
      <c r="N42" s="148"/>
      <c r="O42" s="148"/>
      <c r="P42" s="148"/>
      <c r="Q42" s="148"/>
      <c r="R42" s="148"/>
    </row>
    <row r="43" spans="1:18" ht="10.5">
      <c r="A43" s="67"/>
      <c r="B43" s="82" t="s">
        <v>194</v>
      </c>
      <c r="C43" s="77" t="s">
        <v>195</v>
      </c>
      <c r="D43" s="15">
        <v>2</v>
      </c>
      <c r="E43" s="4" t="s">
        <v>153</v>
      </c>
      <c r="F43" s="71"/>
      <c r="G43" s="109" t="s">
        <v>154</v>
      </c>
      <c r="H43" s="84">
        <f>H42/G42</f>
        <v>13.373737373737374</v>
      </c>
      <c r="I43" s="69">
        <f>I42/G42</f>
        <v>194.94949494949495</v>
      </c>
      <c r="J43" s="23">
        <f>J42/G42</f>
        <v>7.757575757575758</v>
      </c>
      <c r="K43" s="69">
        <f>K42/G42</f>
        <v>7.151515151515151</v>
      </c>
      <c r="L43" s="23">
        <f>L42/H42</f>
        <v>0</v>
      </c>
      <c r="M43" s="46">
        <f>M42/G42</f>
        <v>223.23232323232324</v>
      </c>
      <c r="N43" s="148"/>
      <c r="O43" s="148"/>
      <c r="P43" s="148"/>
      <c r="Q43" s="148"/>
      <c r="R43" s="148"/>
    </row>
    <row r="44" spans="1:18" ht="10.5">
      <c r="A44" s="67"/>
      <c r="B44" s="77" t="s">
        <v>155</v>
      </c>
      <c r="C44" s="77" t="s">
        <v>203</v>
      </c>
      <c r="D44" s="15">
        <v>3</v>
      </c>
      <c r="E44" s="4" t="s">
        <v>156</v>
      </c>
      <c r="F44" s="71"/>
      <c r="G44" s="108">
        <v>9568</v>
      </c>
      <c r="H44" s="84">
        <v>147298.33</v>
      </c>
      <c r="I44" s="69">
        <v>1916858</v>
      </c>
      <c r="J44" s="23">
        <v>73867</v>
      </c>
      <c r="K44" s="69">
        <v>37198</v>
      </c>
      <c r="L44" s="23">
        <v>0</v>
      </c>
      <c r="M44" s="46">
        <f>SUM(H44:L44)</f>
        <v>2175221.33</v>
      </c>
      <c r="N44" s="148"/>
      <c r="O44" s="148"/>
      <c r="P44" s="148"/>
      <c r="Q44" s="148"/>
      <c r="R44" s="148"/>
    </row>
    <row r="45" spans="1:18" ht="10.5">
      <c r="A45" s="67"/>
      <c r="B45" s="77"/>
      <c r="C45" s="77"/>
      <c r="D45" s="15">
        <v>4</v>
      </c>
      <c r="E45" s="4" t="s">
        <v>157</v>
      </c>
      <c r="F45" s="71"/>
      <c r="G45" s="108">
        <v>27300</v>
      </c>
      <c r="H45" s="84">
        <v>431340.1</v>
      </c>
      <c r="I45" s="69">
        <v>5140044.25</v>
      </c>
      <c r="J45" s="23">
        <v>253071.45</v>
      </c>
      <c r="K45" s="69">
        <v>192544.2</v>
      </c>
      <c r="L45" s="23">
        <v>0</v>
      </c>
      <c r="M45" s="46">
        <f>SUM(H45:L45)</f>
        <v>6017000</v>
      </c>
      <c r="N45" s="148"/>
      <c r="O45" s="148"/>
      <c r="P45" s="148"/>
      <c r="Q45" s="148"/>
      <c r="R45" s="148"/>
    </row>
    <row r="46" spans="1:18" ht="10.5">
      <c r="A46" s="3"/>
      <c r="B46" s="4"/>
      <c r="C46" s="4"/>
      <c r="D46" s="15">
        <v>5</v>
      </c>
      <c r="E46" s="4" t="s">
        <v>198</v>
      </c>
      <c r="F46" s="71"/>
      <c r="G46" s="109" t="s">
        <v>154</v>
      </c>
      <c r="H46" s="84">
        <f>H45/G45</f>
        <v>15.800003663003663</v>
      </c>
      <c r="I46" s="69">
        <f>I45/G45</f>
        <v>188.28000915750917</v>
      </c>
      <c r="J46" s="23">
        <f>J45/G45</f>
        <v>9.270016483516484</v>
      </c>
      <c r="K46" s="69">
        <f>K45/G45</f>
        <v>7.052901098901099</v>
      </c>
      <c r="L46" s="23">
        <f>L45/H45</f>
        <v>0</v>
      </c>
      <c r="M46" s="46">
        <f>M45/G45</f>
        <v>220.4029304029304</v>
      </c>
      <c r="N46" s="148"/>
      <c r="O46" s="148"/>
      <c r="P46" s="148"/>
      <c r="Q46" s="148"/>
      <c r="R46" s="148"/>
    </row>
    <row r="47" spans="1:18" ht="10.5">
      <c r="A47" s="3"/>
      <c r="B47" s="4"/>
      <c r="C47" s="4"/>
      <c r="D47" s="15">
        <v>6</v>
      </c>
      <c r="E47" s="4" t="s">
        <v>158</v>
      </c>
      <c r="F47" s="71"/>
      <c r="G47" s="108">
        <f aca="true" t="shared" si="1" ref="G47:M47">G42-G45</f>
        <v>22200</v>
      </c>
      <c r="H47" s="84">
        <f t="shared" si="1"/>
        <v>230659.90000000002</v>
      </c>
      <c r="I47" s="69">
        <f t="shared" si="1"/>
        <v>4509955.75</v>
      </c>
      <c r="J47" s="23">
        <f t="shared" si="1"/>
        <v>130928.54999999999</v>
      </c>
      <c r="K47" s="69">
        <f t="shared" si="1"/>
        <v>161455.8</v>
      </c>
      <c r="L47" s="23">
        <f t="shared" si="1"/>
        <v>0</v>
      </c>
      <c r="M47" s="46">
        <f t="shared" si="1"/>
        <v>5033000</v>
      </c>
      <c r="N47" s="148"/>
      <c r="O47" s="148"/>
      <c r="P47" s="148"/>
      <c r="Q47" s="148"/>
      <c r="R47" s="148"/>
    </row>
    <row r="48" spans="1:18" ht="10.5">
      <c r="A48" s="3"/>
      <c r="B48" s="4"/>
      <c r="C48" s="4"/>
      <c r="D48" s="15">
        <v>7</v>
      </c>
      <c r="E48" s="4" t="s">
        <v>184</v>
      </c>
      <c r="F48" s="71"/>
      <c r="G48" s="108">
        <v>22200</v>
      </c>
      <c r="H48" s="84">
        <v>350000</v>
      </c>
      <c r="I48" s="69">
        <v>4180000</v>
      </c>
      <c r="J48" s="23">
        <v>206000</v>
      </c>
      <c r="K48" s="69">
        <v>156500</v>
      </c>
      <c r="L48" s="23">
        <v>0</v>
      </c>
      <c r="M48" s="46">
        <f>SUM(H48:L48)</f>
        <v>4892500</v>
      </c>
      <c r="N48" s="148"/>
      <c r="O48" s="148"/>
      <c r="P48" s="148"/>
      <c r="Q48" s="148"/>
      <c r="R48" s="148"/>
    </row>
    <row r="49" spans="1:18" ht="10.5">
      <c r="A49" s="3"/>
      <c r="B49" s="4"/>
      <c r="C49" s="4"/>
      <c r="D49" s="15">
        <v>8</v>
      </c>
      <c r="E49" s="4" t="s">
        <v>185</v>
      </c>
      <c r="F49" s="71"/>
      <c r="G49" s="108">
        <f>G45+G48</f>
        <v>49500</v>
      </c>
      <c r="H49" s="84">
        <f>H45+H48</f>
        <v>781340.1</v>
      </c>
      <c r="I49" s="69">
        <f>I45+I48</f>
        <v>9320044.25</v>
      </c>
      <c r="J49" s="23">
        <f>J45+J48</f>
        <v>459071.45</v>
      </c>
      <c r="K49" s="69">
        <f>K45+K48</f>
        <v>349044.2</v>
      </c>
      <c r="L49" s="23">
        <v>0</v>
      </c>
      <c r="M49" s="46">
        <f>SUM(H49:L49)</f>
        <v>10909499.999999998</v>
      </c>
      <c r="N49" s="148"/>
      <c r="O49" s="148"/>
      <c r="P49" s="148"/>
      <c r="Q49" s="148"/>
      <c r="R49" s="148"/>
    </row>
    <row r="50" spans="1:18" ht="10.5">
      <c r="A50" s="3"/>
      <c r="B50" s="4"/>
      <c r="C50" s="4"/>
      <c r="D50" s="15">
        <v>9</v>
      </c>
      <c r="E50" s="4" t="s">
        <v>200</v>
      </c>
      <c r="F50" s="71"/>
      <c r="G50" s="109" t="s">
        <v>154</v>
      </c>
      <c r="H50" s="84">
        <f>H49/G49</f>
        <v>15.784648484848484</v>
      </c>
      <c r="I50" s="69">
        <f>I49/G49</f>
        <v>188.28372222222222</v>
      </c>
      <c r="J50" s="23">
        <f>J49/G49</f>
        <v>9.274170707070708</v>
      </c>
      <c r="K50" s="69">
        <f>K49/G49</f>
        <v>7.05139797979798</v>
      </c>
      <c r="L50" s="23">
        <f>L49/H49</f>
        <v>0</v>
      </c>
      <c r="M50" s="46">
        <f>M49/G49</f>
        <v>220.39393939393935</v>
      </c>
      <c r="N50" s="148"/>
      <c r="O50" s="148"/>
      <c r="P50" s="148"/>
      <c r="Q50" s="148"/>
      <c r="R50" s="148"/>
    </row>
    <row r="51" spans="1:18" ht="10.5">
      <c r="A51" s="3"/>
      <c r="B51" s="4"/>
      <c r="C51" s="4"/>
      <c r="D51" s="15">
        <v>10</v>
      </c>
      <c r="E51" s="4" t="s">
        <v>186</v>
      </c>
      <c r="F51" s="71"/>
      <c r="G51" s="108">
        <f aca="true" t="shared" si="2" ref="G51:M51">G47-G48</f>
        <v>0</v>
      </c>
      <c r="H51" s="84">
        <f t="shared" si="2"/>
        <v>-119340.09999999998</v>
      </c>
      <c r="I51" s="69">
        <f t="shared" si="2"/>
        <v>329955.75</v>
      </c>
      <c r="J51" s="23">
        <f t="shared" si="2"/>
        <v>-75071.45000000001</v>
      </c>
      <c r="K51" s="69">
        <f t="shared" si="2"/>
        <v>4955.799999999988</v>
      </c>
      <c r="L51" s="23">
        <f t="shared" si="2"/>
        <v>0</v>
      </c>
      <c r="M51" s="46">
        <f t="shared" si="2"/>
        <v>140500</v>
      </c>
      <c r="N51" s="148"/>
      <c r="O51" s="148"/>
      <c r="P51" s="148"/>
      <c r="Q51" s="148"/>
      <c r="R51" s="148"/>
    </row>
    <row r="52" spans="1:18" ht="10.5">
      <c r="A52" s="5"/>
      <c r="B52" s="6"/>
      <c r="C52" s="6"/>
      <c r="D52" s="17"/>
      <c r="E52" s="6"/>
      <c r="F52" s="56"/>
      <c r="G52" s="113"/>
      <c r="H52" s="114"/>
      <c r="I52" s="21"/>
      <c r="J52" s="25"/>
      <c r="K52" s="21"/>
      <c r="L52" s="25"/>
      <c r="M52" s="115"/>
      <c r="N52" s="148"/>
      <c r="O52" s="148"/>
      <c r="P52" s="148"/>
      <c r="Q52" s="148"/>
      <c r="R52" s="148"/>
    </row>
    <row r="53" spans="1:18" ht="10.5">
      <c r="A53" s="148"/>
      <c r="B53" s="148"/>
      <c r="C53" s="148"/>
      <c r="D53" s="148"/>
      <c r="E53" s="148"/>
      <c r="F53" s="148"/>
      <c r="G53" s="158"/>
      <c r="H53" s="154"/>
      <c r="I53" s="154"/>
      <c r="J53" s="154"/>
      <c r="K53" s="154"/>
      <c r="L53" s="154"/>
      <c r="M53" s="154"/>
      <c r="N53" s="148"/>
      <c r="O53" s="148"/>
      <c r="P53" s="148"/>
      <c r="Q53" s="148"/>
      <c r="R53" s="148"/>
    </row>
    <row r="54" spans="1:18" ht="10.5">
      <c r="A54" s="148"/>
      <c r="B54" s="148"/>
      <c r="C54" s="148"/>
      <c r="D54" s="148"/>
      <c r="E54" s="148"/>
      <c r="F54" s="148"/>
      <c r="G54" s="15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</row>
    <row r="55" spans="1:18" ht="10.5">
      <c r="A55" s="148"/>
      <c r="B55" s="148"/>
      <c r="C55" s="148"/>
      <c r="D55" s="148"/>
      <c r="E55" s="148"/>
      <c r="F55" s="148"/>
      <c r="G55" s="158"/>
      <c r="H55" s="148"/>
      <c r="I55" s="148"/>
      <c r="J55" s="158"/>
      <c r="K55" s="158"/>
      <c r="L55" s="148"/>
      <c r="M55" s="148"/>
      <c r="N55" s="148"/>
      <c r="O55" s="148"/>
      <c r="P55" s="148"/>
      <c r="Q55" s="148"/>
      <c r="R55" s="148"/>
    </row>
    <row r="56" spans="1:18" ht="10.5">
      <c r="A56" s="148"/>
      <c r="B56" s="148"/>
      <c r="C56" s="148"/>
      <c r="D56" s="148"/>
      <c r="E56" s="148"/>
      <c r="F56" s="148"/>
      <c r="G56" s="15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</row>
    <row r="57" spans="1:18" ht="10.5">
      <c r="A57" s="148"/>
      <c r="B57" s="148"/>
      <c r="C57" s="148"/>
      <c r="D57" s="148"/>
      <c r="E57" s="148"/>
      <c r="F57" s="148"/>
      <c r="G57" s="15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</row>
    <row r="58" spans="1:18" ht="10.5">
      <c r="A58" s="148"/>
      <c r="B58" s="148"/>
      <c r="C58" s="148"/>
      <c r="D58" s="148"/>
      <c r="E58" s="148"/>
      <c r="F58" s="148"/>
      <c r="G58" s="15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</row>
    <row r="59" spans="1:18" ht="10.5">
      <c r="A59" s="148"/>
      <c r="B59" s="148"/>
      <c r="C59" s="148"/>
      <c r="D59" s="148"/>
      <c r="E59" s="148"/>
      <c r="F59" s="148"/>
      <c r="G59" s="15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</row>
    <row r="60" spans="1:18" ht="10.5">
      <c r="A60" s="148"/>
      <c r="B60" s="148"/>
      <c r="C60" s="148"/>
      <c r="D60" s="148"/>
      <c r="E60" s="148"/>
      <c r="F60" s="148"/>
      <c r="G60" s="15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</row>
    <row r="61" spans="1:18" ht="10.5">
      <c r="A61" s="148"/>
      <c r="B61" s="148"/>
      <c r="C61" s="148"/>
      <c r="D61" s="148"/>
      <c r="E61" s="148"/>
      <c r="F61" s="148"/>
      <c r="G61" s="15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</row>
    <row r="62" spans="1:18" ht="10.5">
      <c r="A62" s="148"/>
      <c r="B62" s="148"/>
      <c r="C62" s="148"/>
      <c r="D62" s="148"/>
      <c r="E62" s="148"/>
      <c r="F62" s="148"/>
      <c r="G62" s="15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</row>
    <row r="63" spans="1:18" ht="10.5">
      <c r="A63" s="148"/>
      <c r="B63" s="148"/>
      <c r="C63" s="148"/>
      <c r="D63" s="148"/>
      <c r="E63" s="148"/>
      <c r="F63" s="148"/>
      <c r="G63" s="15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</row>
    <row r="64" spans="1:18" ht="10.5">
      <c r="A64" s="148"/>
      <c r="B64" s="148"/>
      <c r="C64" s="148"/>
      <c r="D64" s="148"/>
      <c r="E64" s="148"/>
      <c r="F64" s="148"/>
      <c r="G64" s="15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</row>
    <row r="65" spans="1:18" ht="10.5">
      <c r="A65" s="148"/>
      <c r="B65" s="148"/>
      <c r="C65" s="148"/>
      <c r="D65" s="148"/>
      <c r="E65" s="148"/>
      <c r="F65" s="148"/>
      <c r="G65" s="15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</row>
    <row r="66" spans="1:18" ht="10.5">
      <c r="A66" s="148"/>
      <c r="B66" s="148"/>
      <c r="C66" s="148"/>
      <c r="D66" s="148"/>
      <c r="E66" s="148"/>
      <c r="F66" s="148"/>
      <c r="G66" s="15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</row>
    <row r="67" spans="1:18" ht="10.5">
      <c r="A67" s="148"/>
      <c r="B67" s="148"/>
      <c r="C67" s="148"/>
      <c r="D67" s="148"/>
      <c r="E67" s="148"/>
      <c r="F67" s="148"/>
      <c r="G67" s="15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</row>
    <row r="68" spans="1:18" ht="10.5">
      <c r="A68" s="148"/>
      <c r="B68" s="148"/>
      <c r="C68" s="148"/>
      <c r="D68" s="148"/>
      <c r="E68" s="148"/>
      <c r="F68" s="148"/>
      <c r="G68" s="15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</row>
    <row r="69" spans="1:18" ht="10.5">
      <c r="A69" s="148"/>
      <c r="B69" s="148"/>
      <c r="C69" s="148"/>
      <c r="D69" s="148"/>
      <c r="E69" s="148"/>
      <c r="F69" s="148"/>
      <c r="G69" s="15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</row>
    <row r="70" spans="1:18" ht="10.5">
      <c r="A70" s="148"/>
      <c r="B70" s="148"/>
      <c r="C70" s="148"/>
      <c r="D70" s="148"/>
      <c r="E70" s="148"/>
      <c r="F70" s="148"/>
      <c r="G70" s="15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</row>
    <row r="71" spans="1:18" ht="10.5">
      <c r="A71" s="148"/>
      <c r="B71" s="148"/>
      <c r="C71" s="148"/>
      <c r="D71" s="148"/>
      <c r="E71" s="148"/>
      <c r="F71" s="148"/>
      <c r="G71" s="15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</row>
    <row r="72" spans="1:18" ht="10.5">
      <c r="A72" s="148"/>
      <c r="B72" s="148"/>
      <c r="C72" s="148"/>
      <c r="D72" s="148"/>
      <c r="E72" s="148"/>
      <c r="F72" s="148"/>
      <c r="G72" s="15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</row>
    <row r="73" spans="1:18" ht="10.5">
      <c r="A73" s="148"/>
      <c r="B73" s="148"/>
      <c r="C73" s="148"/>
      <c r="D73" s="148"/>
      <c r="E73" s="148"/>
      <c r="F73" s="148"/>
      <c r="G73" s="15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</row>
    <row r="74" spans="1:18" ht="10.5">
      <c r="A74" s="148"/>
      <c r="B74" s="148"/>
      <c r="C74" s="148"/>
      <c r="D74" s="148"/>
      <c r="E74" s="148"/>
      <c r="F74" s="148"/>
      <c r="G74" s="15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</row>
    <row r="75" spans="1:18" ht="10.5">
      <c r="A75" s="148"/>
      <c r="B75" s="148"/>
      <c r="C75" s="148"/>
      <c r="D75" s="148"/>
      <c r="E75" s="148"/>
      <c r="F75" s="148"/>
      <c r="G75" s="15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</row>
  </sheetData>
  <mergeCells count="12">
    <mergeCell ref="L1:M1"/>
    <mergeCell ref="L2:M2"/>
    <mergeCell ref="I7:I8"/>
    <mergeCell ref="J7:J8"/>
    <mergeCell ref="K7:K8"/>
    <mergeCell ref="L7:L8"/>
    <mergeCell ref="E2:K5"/>
    <mergeCell ref="A6:C8"/>
    <mergeCell ref="G6:G8"/>
    <mergeCell ref="H7:H8"/>
    <mergeCell ref="M6:M8"/>
    <mergeCell ref="D6:F8"/>
  </mergeCells>
  <printOptions/>
  <pageMargins left="0.75" right="0.75" top="0.67" bottom="0.7" header="0.39" footer="0.25"/>
  <pageSetup horizontalDpi="600" verticalDpi="600" orientation="landscape" paperSize="9" scale="95" r:id="rId1"/>
  <headerFooter alignWithMargins="0">
    <oddFooter>&amp;L&amp;8KOJIMA CORPORATION (M) SDN. BHD.
SAMPLE SHEET &amp;C&amp;8&amp;P/&amp;N
&amp;R&amp;8&amp;D/&amp;T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ＫＯＪＩＭＡ ＣＯＲＰ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小島 二士雄</dc:creator>
  <cp:keywords/>
  <dc:description/>
  <cp:lastModifiedBy>KOJIMA　CORPORATION　（M) SDN. BHD</cp:lastModifiedBy>
  <cp:lastPrinted>2006-10-20T14:53:14Z</cp:lastPrinted>
  <dcterms:created xsi:type="dcterms:W3CDTF">1999-10-18T00:53:39Z</dcterms:created>
  <dcterms:modified xsi:type="dcterms:W3CDTF">2006-10-20T14:53:19Z</dcterms:modified>
  <cp:category/>
  <cp:version/>
  <cp:contentType/>
  <cp:contentStatus/>
</cp:coreProperties>
</file>